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5"/>
  </bookViews>
  <sheets>
    <sheet name="антон" sheetId="4" r:id="rId1"/>
    <sheet name="буки" sheetId="5" r:id="rId2"/>
    <sheet name="гороб" sheetId="6" r:id="rId3"/>
    <sheet name="дулицьк" sheetId="7" r:id="rId4"/>
    <sheet name="кривош" sheetId="9" r:id="rId5"/>
    <sheet name="Самгород" sheetId="10" r:id="rId6"/>
    <sheet name="оріх" sheetId="11" r:id="rId7"/>
    <sheet name="шамраївський" sheetId="12" r:id="rId8"/>
    <sheet name="руда" sheetId="13" r:id="rId9"/>
    <sheet name="пустовар" sheetId="14" r:id="rId10"/>
    <sheet name="№1" sheetId="15" r:id="rId11"/>
    <sheet name="ліцей №2" sheetId="16" r:id="rId12"/>
    <sheet name="№3" sheetId="17" r:id="rId13"/>
    <sheet name="&quot;Перспектива&quot;" sheetId="18" r:id="rId14"/>
    <sheet name="ліцей" sheetId="19" r:id="rId15"/>
    <sheet name="№5" sheetId="20" r:id="rId16"/>
    <sheet name="К.Греб" sheetId="21" r:id="rId17"/>
    <sheet name="Шапіїв" sheetId="22" r:id="rId18"/>
    <sheet name="Тхорів" sheetId="23" r:id="rId19"/>
    <sheet name="Чубин" sheetId="24" r:id="rId20"/>
    <sheet name="Рогіз" sheetId="25" r:id="rId21"/>
    <sheet name="М.Лис" sheetId="26" r:id="rId22"/>
    <sheet name="ЗДО №1" sheetId="27" r:id="rId23"/>
    <sheet name="ЗДО №2" sheetId="28" r:id="rId24"/>
    <sheet name="ЗДО №3" sheetId="29" r:id="rId25"/>
    <sheet name="ЗДО №5" sheetId="30" r:id="rId26"/>
    <sheet name="ЗДО №6" sheetId="31" r:id="rId27"/>
    <sheet name="ЗДО самг" sheetId="32" r:id="rId28"/>
    <sheet name="ЗДО Мовч" sheetId="33" r:id="rId29"/>
    <sheet name="ЗДО Руда" sheetId="34" r:id="rId30"/>
    <sheet name="цетр.розвитку" sheetId="35" r:id="rId31"/>
    <sheet name="інклюз.цен" sheetId="36" r:id="rId32"/>
    <sheet name="ц.б." sheetId="37" r:id="rId33"/>
    <sheet name="Група ц.гос" sheetId="38" r:id="rId34"/>
    <sheet name="лог" sheetId="39" r:id="rId35"/>
    <sheet name="ДЮСШ" sheetId="40" r:id="rId36"/>
    <sheet name="РЦДЮТ" sheetId="41" r:id="rId37"/>
    <sheet name="Д.Б." sheetId="42" r:id="rId38"/>
  </sheets>
  <calcPr calcId="144525"/>
</workbook>
</file>

<file path=xl/calcChain.xml><?xml version="1.0" encoding="utf-8"?>
<calcChain xmlns="http://schemas.openxmlformats.org/spreadsheetml/2006/main">
  <c r="I27" i="28" l="1"/>
  <c r="I32" i="26" l="1"/>
  <c r="F32" i="26"/>
  <c r="E32" i="26"/>
  <c r="J40" i="17" l="1"/>
  <c r="I32" i="17"/>
  <c r="F13" i="22" l="1"/>
  <c r="E13" i="22"/>
  <c r="J27" i="17"/>
  <c r="I27" i="17"/>
  <c r="G27" i="17"/>
  <c r="F27" i="17"/>
  <c r="E27" i="17"/>
  <c r="C40" i="17"/>
  <c r="C45" i="18"/>
  <c r="J45" i="18"/>
  <c r="E31" i="18"/>
  <c r="F31" i="18"/>
  <c r="G31" i="18" s="1"/>
  <c r="I31" i="18" s="1"/>
  <c r="J31" i="18" s="1"/>
  <c r="E30" i="18"/>
  <c r="F30" i="18" s="1"/>
  <c r="J25" i="18"/>
  <c r="I25" i="18"/>
  <c r="G25" i="18"/>
  <c r="F25" i="18"/>
  <c r="E25" i="18"/>
  <c r="I24" i="10"/>
  <c r="F24" i="10"/>
  <c r="E24" i="10"/>
  <c r="E23" i="10"/>
  <c r="F23" i="10" s="1"/>
  <c r="G30" i="18" l="1"/>
  <c r="I30" i="18" s="1"/>
  <c r="J30" i="18" s="1"/>
  <c r="I23" i="10"/>
  <c r="G23" i="10"/>
  <c r="I20" i="22"/>
  <c r="K19" i="36" l="1"/>
  <c r="L19" i="36" s="1"/>
  <c r="J19" i="36"/>
  <c r="I19" i="36"/>
  <c r="J33" i="7" l="1"/>
  <c r="C41" i="12" l="1"/>
  <c r="C21" i="23" l="1"/>
  <c r="H14" i="23"/>
  <c r="I14" i="23" s="1"/>
  <c r="J14" i="23" s="1"/>
  <c r="G14" i="23"/>
  <c r="E13" i="23"/>
  <c r="F13" i="23" s="1"/>
  <c r="F12" i="23"/>
  <c r="G12" i="23" s="1"/>
  <c r="I13" i="23" l="1"/>
  <c r="J13" i="23" s="1"/>
  <c r="G13" i="23"/>
  <c r="I12" i="23"/>
  <c r="J12" i="23" s="1"/>
  <c r="E16" i="22"/>
  <c r="F16" i="22" s="1"/>
  <c r="F17" i="22"/>
  <c r="G17" i="22" s="1"/>
  <c r="I17" i="22" s="1"/>
  <c r="J17" i="22" s="1"/>
  <c r="H14" i="22"/>
  <c r="I14" i="22" s="1"/>
  <c r="J14" i="22" s="1"/>
  <c r="G14" i="22"/>
  <c r="G13" i="22"/>
  <c r="I13" i="22" s="1"/>
  <c r="J13" i="22" s="1"/>
  <c r="F12" i="22"/>
  <c r="G12" i="22" s="1"/>
  <c r="H14" i="21"/>
  <c r="I14" i="21" s="1"/>
  <c r="J14" i="21" s="1"/>
  <c r="G14" i="21"/>
  <c r="F13" i="21"/>
  <c r="G13" i="21" s="1"/>
  <c r="F12" i="21"/>
  <c r="G12" i="21" s="1"/>
  <c r="G16" i="22" l="1"/>
  <c r="I16" i="22" s="1"/>
  <c r="J16" i="22" s="1"/>
  <c r="I12" i="22"/>
  <c r="J12" i="22" s="1"/>
  <c r="I12" i="21"/>
  <c r="J12" i="21" s="1"/>
  <c r="I13" i="21"/>
  <c r="J13" i="21" s="1"/>
  <c r="C49" i="7"/>
  <c r="I39" i="10" l="1"/>
  <c r="H39" i="10"/>
  <c r="G39" i="10"/>
  <c r="E37" i="10"/>
  <c r="F37" i="10" s="1"/>
  <c r="K30" i="42" l="1"/>
  <c r="J11" i="42"/>
  <c r="C30" i="42"/>
  <c r="J28" i="42"/>
  <c r="K28" i="42" s="1"/>
  <c r="K29" i="42"/>
  <c r="J29" i="42"/>
  <c r="K27" i="42"/>
  <c r="J27" i="42"/>
  <c r="I27" i="42"/>
  <c r="K26" i="42"/>
  <c r="J26" i="42"/>
  <c r="I26" i="42"/>
  <c r="K25" i="42"/>
  <c r="J25" i="42"/>
  <c r="I25" i="42"/>
  <c r="K18" i="42"/>
  <c r="J18" i="42"/>
  <c r="H18" i="42"/>
  <c r="G18" i="42"/>
  <c r="K24" i="42"/>
  <c r="J24" i="42"/>
  <c r="G17" i="42"/>
  <c r="I17" i="42" s="1"/>
  <c r="F17" i="42"/>
  <c r="G15" i="42"/>
  <c r="H15" i="42" s="1"/>
  <c r="G12" i="42"/>
  <c r="G11" i="42"/>
  <c r="E12" i="42"/>
  <c r="E13" i="42"/>
  <c r="G13" i="42" s="1"/>
  <c r="H13" i="42" s="1"/>
  <c r="E15" i="42"/>
  <c r="E16" i="42"/>
  <c r="G16" i="42" s="1"/>
  <c r="H16" i="42" s="1"/>
  <c r="E11" i="42"/>
  <c r="K23" i="42"/>
  <c r="H23" i="42"/>
  <c r="K22" i="42"/>
  <c r="J22" i="42"/>
  <c r="J21" i="42"/>
  <c r="K21" i="42" s="1"/>
  <c r="G20" i="42"/>
  <c r="I19" i="42"/>
  <c r="J19" i="42" s="1"/>
  <c r="K19" i="42" s="1"/>
  <c r="H19" i="42"/>
  <c r="F16" i="42"/>
  <c r="F15" i="42"/>
  <c r="F13" i="42"/>
  <c r="F12" i="42"/>
  <c r="F11" i="42"/>
  <c r="J22" i="41"/>
  <c r="I22" i="41"/>
  <c r="C29" i="41"/>
  <c r="H19" i="41"/>
  <c r="I19" i="41" s="1"/>
  <c r="J19" i="41" s="1"/>
  <c r="G19" i="41"/>
  <c r="E16" i="41"/>
  <c r="F16" i="41" s="1"/>
  <c r="G16" i="41" s="1"/>
  <c r="E12" i="41"/>
  <c r="F12" i="41" s="1"/>
  <c r="G12" i="41" s="1"/>
  <c r="J23" i="41"/>
  <c r="G23" i="41"/>
  <c r="I21" i="41"/>
  <c r="J21" i="41" s="1"/>
  <c r="E20" i="41"/>
  <c r="F20" i="41" s="1"/>
  <c r="G20" i="41" s="1"/>
  <c r="F18" i="41"/>
  <c r="F17" i="41"/>
  <c r="F15" i="41"/>
  <c r="G15" i="41" s="1"/>
  <c r="E15" i="41"/>
  <c r="E13" i="41"/>
  <c r="F13" i="41" s="1"/>
  <c r="E11" i="41"/>
  <c r="F11" i="41" s="1"/>
  <c r="G11" i="41" s="1"/>
  <c r="I11" i="41" s="1"/>
  <c r="J11" i="41" s="1"/>
  <c r="J29" i="41" l="1"/>
  <c r="J17" i="42"/>
  <c r="K17" i="42" s="1"/>
  <c r="H11" i="42"/>
  <c r="K11" i="42" s="1"/>
  <c r="J15" i="42"/>
  <c r="K15" i="42" s="1"/>
  <c r="H12" i="42"/>
  <c r="J12" i="42" s="1"/>
  <c r="K12" i="42" s="1"/>
  <c r="J20" i="42"/>
  <c r="K20" i="42" s="1"/>
  <c r="J13" i="42"/>
  <c r="K13" i="42" s="1"/>
  <c r="J16" i="42"/>
  <c r="K16" i="42" s="1"/>
  <c r="I18" i="41"/>
  <c r="J18" i="41" s="1"/>
  <c r="G13" i="41"/>
  <c r="I13" i="41" s="1"/>
  <c r="J13" i="41" s="1"/>
  <c r="I17" i="41"/>
  <c r="J17" i="41" s="1"/>
  <c r="I12" i="41"/>
  <c r="J12" i="41" s="1"/>
  <c r="I15" i="41"/>
  <c r="J15" i="41" s="1"/>
  <c r="I16" i="41"/>
  <c r="J16" i="41" s="1"/>
  <c r="I20" i="41"/>
  <c r="J20" i="41" s="1"/>
  <c r="E12" i="40" l="1"/>
  <c r="H12" i="40" s="1"/>
  <c r="I12" i="40" s="1"/>
  <c r="C23" i="40"/>
  <c r="I20" i="40"/>
  <c r="H20" i="40"/>
  <c r="H19" i="40"/>
  <c r="I19" i="40" s="1"/>
  <c r="F18" i="40"/>
  <c r="H18" i="40" s="1"/>
  <c r="I18" i="40" s="1"/>
  <c r="H16" i="40"/>
  <c r="I16" i="40" s="1"/>
  <c r="G17" i="40"/>
  <c r="H17" i="40" s="1"/>
  <c r="I17" i="40" s="1"/>
  <c r="H15" i="40"/>
  <c r="I15" i="40" s="1"/>
  <c r="H14" i="40"/>
  <c r="I14" i="40" s="1"/>
  <c r="E11" i="40"/>
  <c r="H11" i="40" s="1"/>
  <c r="I11" i="40" s="1"/>
  <c r="G11" i="39"/>
  <c r="E11" i="39"/>
  <c r="F11" i="39" s="1"/>
  <c r="C32" i="38"/>
  <c r="I18" i="38"/>
  <c r="I17" i="38"/>
  <c r="I12" i="38"/>
  <c r="I11" i="38"/>
  <c r="I31" i="38"/>
  <c r="H31" i="38"/>
  <c r="I30" i="38"/>
  <c r="H30" i="38"/>
  <c r="I29" i="38"/>
  <c r="I28" i="38"/>
  <c r="I27" i="38"/>
  <c r="I25" i="38"/>
  <c r="I26" i="38"/>
  <c r="F20" i="38"/>
  <c r="F21" i="38"/>
  <c r="F22" i="38"/>
  <c r="E20" i="38"/>
  <c r="H20" i="38" s="1"/>
  <c r="I20" i="38" s="1"/>
  <c r="E21" i="38"/>
  <c r="H21" i="38" s="1"/>
  <c r="I21" i="38" s="1"/>
  <c r="E22" i="38"/>
  <c r="H22" i="38" s="1"/>
  <c r="I22" i="38" s="1"/>
  <c r="I19" i="38"/>
  <c r="H19" i="38"/>
  <c r="F19" i="38"/>
  <c r="E19" i="38"/>
  <c r="I18" i="36"/>
  <c r="K18" i="36" s="1"/>
  <c r="L18" i="36" s="1"/>
  <c r="H15" i="36"/>
  <c r="H16" i="36"/>
  <c r="H17" i="36"/>
  <c r="H14" i="36"/>
  <c r="F15" i="36"/>
  <c r="G15" i="36" s="1"/>
  <c r="F16" i="36"/>
  <c r="F17" i="36"/>
  <c r="G17" i="36" s="1"/>
  <c r="F14" i="36"/>
  <c r="H12" i="36"/>
  <c r="F12" i="36"/>
  <c r="F11" i="36"/>
  <c r="G12" i="36"/>
  <c r="G14" i="36"/>
  <c r="G16" i="36"/>
  <c r="C21" i="36"/>
  <c r="E17" i="36"/>
  <c r="E15" i="36"/>
  <c r="E16" i="36"/>
  <c r="E14" i="36"/>
  <c r="E12" i="36"/>
  <c r="E11" i="36"/>
  <c r="C20" i="35"/>
  <c r="F15" i="35"/>
  <c r="G15" i="35" s="1"/>
  <c r="E15" i="35"/>
  <c r="E14" i="35"/>
  <c r="F14" i="35" s="1"/>
  <c r="F12" i="35"/>
  <c r="E12" i="35"/>
  <c r="E11" i="35"/>
  <c r="I23" i="40" l="1"/>
  <c r="H11" i="39"/>
  <c r="I32" i="38"/>
  <c r="I14" i="36"/>
  <c r="G11" i="36"/>
  <c r="H11" i="36" s="1"/>
  <c r="I15" i="36"/>
  <c r="K15" i="36" s="1"/>
  <c r="L15" i="36" s="1"/>
  <c r="I16" i="36"/>
  <c r="K16" i="36" s="1"/>
  <c r="L16" i="36" s="1"/>
  <c r="I17" i="36"/>
  <c r="K17" i="36" s="1"/>
  <c r="L17" i="36" s="1"/>
  <c r="I12" i="36"/>
  <c r="K12" i="36" s="1"/>
  <c r="L12" i="36" s="1"/>
  <c r="K14" i="36"/>
  <c r="L14" i="36" s="1"/>
  <c r="I14" i="35"/>
  <c r="J14" i="35" s="1"/>
  <c r="G14" i="35"/>
  <c r="I15" i="35"/>
  <c r="J15" i="35" s="1"/>
  <c r="F11" i="35"/>
  <c r="G11" i="35" s="1"/>
  <c r="I11" i="35" s="1"/>
  <c r="J11" i="35" s="1"/>
  <c r="G12" i="35"/>
  <c r="I12" i="35" s="1"/>
  <c r="J12" i="35" s="1"/>
  <c r="C32" i="34"/>
  <c r="I31" i="34"/>
  <c r="J31" i="34" s="1"/>
  <c r="G31" i="34"/>
  <c r="H30" i="34"/>
  <c r="I30" i="34" s="1"/>
  <c r="J30" i="34" s="1"/>
  <c r="G30" i="34"/>
  <c r="H29" i="34"/>
  <c r="I29" i="34" s="1"/>
  <c r="J29" i="34" s="1"/>
  <c r="G29" i="34"/>
  <c r="J28" i="34"/>
  <c r="G28" i="34"/>
  <c r="J27" i="34"/>
  <c r="G27" i="34"/>
  <c r="H26" i="34"/>
  <c r="I26" i="34" s="1"/>
  <c r="J26" i="34" s="1"/>
  <c r="G26" i="34"/>
  <c r="H25" i="34"/>
  <c r="I25" i="34" s="1"/>
  <c r="J25" i="34" s="1"/>
  <c r="G25" i="34"/>
  <c r="J24" i="34"/>
  <c r="I24" i="34"/>
  <c r="G24" i="34"/>
  <c r="J23" i="34"/>
  <c r="G23" i="34"/>
  <c r="I21" i="34"/>
  <c r="J21" i="34" s="1"/>
  <c r="F20" i="34"/>
  <c r="G20" i="34" s="1"/>
  <c r="E20" i="34"/>
  <c r="G19" i="34"/>
  <c r="I19" i="34" s="1"/>
  <c r="J19" i="34" s="1"/>
  <c r="E19" i="34"/>
  <c r="G18" i="34"/>
  <c r="F18" i="34"/>
  <c r="I18" i="34" s="1"/>
  <c r="J18" i="34" s="1"/>
  <c r="E17" i="34"/>
  <c r="F17" i="34" s="1"/>
  <c r="F16" i="34"/>
  <c r="G16" i="34" s="1"/>
  <c r="F15" i="34"/>
  <c r="G15" i="34" s="1"/>
  <c r="E15" i="34"/>
  <c r="E13" i="34"/>
  <c r="F13" i="34" s="1"/>
  <c r="F12" i="34"/>
  <c r="G12" i="34" s="1"/>
  <c r="F11" i="34"/>
  <c r="G11" i="34" s="1"/>
  <c r="I11" i="34" s="1"/>
  <c r="J11" i="34" s="1"/>
  <c r="E11" i="34"/>
  <c r="I27" i="31"/>
  <c r="J27" i="31" s="1"/>
  <c r="J34" i="31" s="1"/>
  <c r="C34" i="31"/>
  <c r="H22" i="31"/>
  <c r="I22" i="31" s="1"/>
  <c r="J22" i="31" s="1"/>
  <c r="G22" i="31"/>
  <c r="I32" i="31"/>
  <c r="J32" i="31" s="1"/>
  <c r="I31" i="31"/>
  <c r="J31" i="31" s="1"/>
  <c r="I30" i="31"/>
  <c r="J30" i="31" s="1"/>
  <c r="I33" i="31"/>
  <c r="J33" i="31" s="1"/>
  <c r="G33" i="31"/>
  <c r="H29" i="31"/>
  <c r="I29" i="31" s="1"/>
  <c r="J29" i="31" s="1"/>
  <c r="G29" i="31"/>
  <c r="J28" i="31"/>
  <c r="G28" i="31"/>
  <c r="G27" i="31"/>
  <c r="H26" i="31"/>
  <c r="I26" i="31" s="1"/>
  <c r="J26" i="31" s="1"/>
  <c r="G26" i="31"/>
  <c r="H25" i="31"/>
  <c r="I25" i="31" s="1"/>
  <c r="J25" i="31" s="1"/>
  <c r="G25" i="31"/>
  <c r="I24" i="31"/>
  <c r="J24" i="31" s="1"/>
  <c r="G24" i="31"/>
  <c r="J23" i="31"/>
  <c r="G23" i="31"/>
  <c r="I21" i="31"/>
  <c r="J21" i="31" s="1"/>
  <c r="E20" i="31"/>
  <c r="F20" i="31" s="1"/>
  <c r="G20" i="31" s="1"/>
  <c r="E19" i="31"/>
  <c r="F19" i="31" s="1"/>
  <c r="E18" i="31"/>
  <c r="F18" i="31" s="1"/>
  <c r="G18" i="31" s="1"/>
  <c r="E17" i="31"/>
  <c r="F17" i="31" s="1"/>
  <c r="E16" i="31"/>
  <c r="F16" i="31" s="1"/>
  <c r="G16" i="31" s="1"/>
  <c r="E15" i="31"/>
  <c r="F15" i="31" s="1"/>
  <c r="F13" i="31"/>
  <c r="G13" i="31" s="1"/>
  <c r="E13" i="31"/>
  <c r="G12" i="31"/>
  <c r="F12" i="31"/>
  <c r="E11" i="31"/>
  <c r="C32" i="30"/>
  <c r="I31" i="30"/>
  <c r="J31" i="30" s="1"/>
  <c r="G31" i="30"/>
  <c r="H30" i="30"/>
  <c r="I30" i="30" s="1"/>
  <c r="J30" i="30" s="1"/>
  <c r="G30" i="30"/>
  <c r="H29" i="30"/>
  <c r="I29" i="30" s="1"/>
  <c r="J29" i="30" s="1"/>
  <c r="G29" i="30"/>
  <c r="J28" i="30"/>
  <c r="G28" i="30"/>
  <c r="J27" i="30"/>
  <c r="G27" i="30"/>
  <c r="H26" i="30"/>
  <c r="I26" i="30" s="1"/>
  <c r="J26" i="30" s="1"/>
  <c r="G26" i="30"/>
  <c r="H25" i="30"/>
  <c r="I25" i="30" s="1"/>
  <c r="J25" i="30" s="1"/>
  <c r="G25" i="30"/>
  <c r="J24" i="30"/>
  <c r="I24" i="30"/>
  <c r="G24" i="30"/>
  <c r="J23" i="30"/>
  <c r="G23" i="30"/>
  <c r="I21" i="30"/>
  <c r="J21" i="30" s="1"/>
  <c r="F20" i="30"/>
  <c r="G20" i="30" s="1"/>
  <c r="E20" i="30"/>
  <c r="G19" i="30"/>
  <c r="I19" i="30" s="1"/>
  <c r="J19" i="30" s="1"/>
  <c r="E19" i="30"/>
  <c r="G18" i="30"/>
  <c r="F18" i="30"/>
  <c r="I18" i="30" s="1"/>
  <c r="J18" i="30" s="1"/>
  <c r="E17" i="30"/>
  <c r="F17" i="30" s="1"/>
  <c r="F16" i="30"/>
  <c r="G16" i="30" s="1"/>
  <c r="F15" i="30"/>
  <c r="G15" i="30" s="1"/>
  <c r="E15" i="30"/>
  <c r="E13" i="30"/>
  <c r="F13" i="30" s="1"/>
  <c r="F12" i="30"/>
  <c r="G12" i="30" s="1"/>
  <c r="F11" i="30"/>
  <c r="G11" i="30" s="1"/>
  <c r="I11" i="30" s="1"/>
  <c r="J11" i="30" s="1"/>
  <c r="E11" i="30"/>
  <c r="I11" i="39" l="1"/>
  <c r="K11" i="39" s="1"/>
  <c r="L11" i="39" s="1"/>
  <c r="H20" i="37"/>
  <c r="I11" i="36"/>
  <c r="K11" i="36" s="1"/>
  <c r="L11" i="36" s="1"/>
  <c r="L21" i="36" s="1"/>
  <c r="J20" i="35"/>
  <c r="G13" i="34"/>
  <c r="I13" i="34" s="1"/>
  <c r="J13" i="34" s="1"/>
  <c r="J32" i="34" s="1"/>
  <c r="G17" i="34"/>
  <c r="I17" i="34" s="1"/>
  <c r="J17" i="34" s="1"/>
  <c r="I12" i="34"/>
  <c r="J12" i="34" s="1"/>
  <c r="I15" i="34"/>
  <c r="J15" i="34" s="1"/>
  <c r="I16" i="34"/>
  <c r="J16" i="34" s="1"/>
  <c r="I20" i="34"/>
  <c r="J20" i="34" s="1"/>
  <c r="I12" i="31"/>
  <c r="J12" i="31" s="1"/>
  <c r="G17" i="31"/>
  <c r="I17" i="31" s="1"/>
  <c r="J17" i="31" s="1"/>
  <c r="G15" i="31"/>
  <c r="I15" i="31" s="1"/>
  <c r="J15" i="31" s="1"/>
  <c r="G19" i="31"/>
  <c r="I19" i="31" s="1"/>
  <c r="J19" i="31" s="1"/>
  <c r="I13" i="31"/>
  <c r="J13" i="31" s="1"/>
  <c r="I16" i="31"/>
  <c r="J16" i="31" s="1"/>
  <c r="I18" i="31"/>
  <c r="J18" i="31" s="1"/>
  <c r="I20" i="31"/>
  <c r="J20" i="31" s="1"/>
  <c r="F11" i="31"/>
  <c r="G11" i="31" s="1"/>
  <c r="I11" i="31" s="1"/>
  <c r="J11" i="31" s="1"/>
  <c r="G13" i="30"/>
  <c r="I13" i="30" s="1"/>
  <c r="J13" i="30" s="1"/>
  <c r="J32" i="30" s="1"/>
  <c r="G17" i="30"/>
  <c r="I17" i="30" s="1"/>
  <c r="J17" i="30" s="1"/>
  <c r="I12" i="30"/>
  <c r="J12" i="30" s="1"/>
  <c r="I15" i="30"/>
  <c r="J15" i="30" s="1"/>
  <c r="I16" i="30"/>
  <c r="J16" i="30" s="1"/>
  <c r="I20" i="30"/>
  <c r="J20" i="30" s="1"/>
  <c r="C32" i="29"/>
  <c r="I31" i="29"/>
  <c r="J31" i="29" s="1"/>
  <c r="G31" i="29"/>
  <c r="H30" i="29"/>
  <c r="I30" i="29" s="1"/>
  <c r="J30" i="29" s="1"/>
  <c r="G30" i="29"/>
  <c r="H29" i="29"/>
  <c r="I29" i="29" s="1"/>
  <c r="J29" i="29" s="1"/>
  <c r="G29" i="29"/>
  <c r="J28" i="29"/>
  <c r="G28" i="29"/>
  <c r="J27" i="29"/>
  <c r="G27" i="29"/>
  <c r="H26" i="29"/>
  <c r="I26" i="29" s="1"/>
  <c r="J26" i="29" s="1"/>
  <c r="G26" i="29"/>
  <c r="H25" i="29"/>
  <c r="I25" i="29" s="1"/>
  <c r="J25" i="29" s="1"/>
  <c r="G25" i="29"/>
  <c r="I24" i="29"/>
  <c r="J24" i="29" s="1"/>
  <c r="G24" i="29"/>
  <c r="J23" i="29"/>
  <c r="G23" i="29"/>
  <c r="J21" i="29"/>
  <c r="I21" i="29"/>
  <c r="E20" i="29"/>
  <c r="F20" i="29" s="1"/>
  <c r="E19" i="29"/>
  <c r="G19" i="29" s="1"/>
  <c r="F18" i="29"/>
  <c r="F17" i="29"/>
  <c r="G17" i="29" s="1"/>
  <c r="E17" i="29"/>
  <c r="F16" i="29"/>
  <c r="E15" i="29"/>
  <c r="F15" i="29" s="1"/>
  <c r="G15" i="29" s="1"/>
  <c r="E13" i="29"/>
  <c r="F13" i="29" s="1"/>
  <c r="F12" i="29"/>
  <c r="G12" i="29" s="1"/>
  <c r="F11" i="29"/>
  <c r="G11" i="29" s="1"/>
  <c r="I11" i="29" s="1"/>
  <c r="J11" i="29" s="1"/>
  <c r="E11" i="29"/>
  <c r="C32" i="28"/>
  <c r="E19" i="28"/>
  <c r="F19" i="28" s="1"/>
  <c r="J16" i="28"/>
  <c r="I16" i="28"/>
  <c r="G16" i="28"/>
  <c r="E16" i="28"/>
  <c r="E17" i="28"/>
  <c r="F16" i="28"/>
  <c r="F17" i="28"/>
  <c r="I31" i="28"/>
  <c r="J31" i="28" s="1"/>
  <c r="G31" i="28"/>
  <c r="H30" i="28"/>
  <c r="I30" i="28" s="1"/>
  <c r="J30" i="28" s="1"/>
  <c r="G30" i="28"/>
  <c r="H29" i="28"/>
  <c r="I29" i="28" s="1"/>
  <c r="J29" i="28" s="1"/>
  <c r="G29" i="28"/>
  <c r="J28" i="28"/>
  <c r="G28" i="28"/>
  <c r="J27" i="28"/>
  <c r="G27" i="28"/>
  <c r="H26" i="28"/>
  <c r="I26" i="28" s="1"/>
  <c r="J26" i="28" s="1"/>
  <c r="G26" i="28"/>
  <c r="H25" i="28"/>
  <c r="I25" i="28" s="1"/>
  <c r="J25" i="28" s="1"/>
  <c r="G25" i="28"/>
  <c r="I24" i="28"/>
  <c r="J24" i="28" s="1"/>
  <c r="G24" i="28"/>
  <c r="J23" i="28"/>
  <c r="G23" i="28"/>
  <c r="J21" i="28"/>
  <c r="I21" i="28"/>
  <c r="E20" i="28"/>
  <c r="F20" i="28" s="1"/>
  <c r="F18" i="28"/>
  <c r="E18" i="28"/>
  <c r="E15" i="28"/>
  <c r="F15" i="28" s="1"/>
  <c r="F13" i="28"/>
  <c r="E13" i="28"/>
  <c r="F12" i="28"/>
  <c r="F11" i="28"/>
  <c r="G11" i="28" s="1"/>
  <c r="I11" i="28" s="1"/>
  <c r="J11" i="28" s="1"/>
  <c r="E11" i="28"/>
  <c r="C29" i="27"/>
  <c r="G27" i="27"/>
  <c r="H27" i="27"/>
  <c r="I27" i="27" s="1"/>
  <c r="J27" i="27" s="1"/>
  <c r="I18" i="27"/>
  <c r="J18" i="27" s="1"/>
  <c r="E15" i="27"/>
  <c r="F15" i="27" s="1"/>
  <c r="E16" i="27"/>
  <c r="F16" i="27" s="1"/>
  <c r="G16" i="27" s="1"/>
  <c r="I16" i="27" s="1"/>
  <c r="J16" i="27" s="1"/>
  <c r="E17" i="27"/>
  <c r="F17" i="27" s="1"/>
  <c r="F12" i="27"/>
  <c r="H28" i="27"/>
  <c r="I28" i="27" s="1"/>
  <c r="J28" i="27" s="1"/>
  <c r="G28" i="27"/>
  <c r="H26" i="27"/>
  <c r="I26" i="27" s="1"/>
  <c r="J26" i="27" s="1"/>
  <c r="G26" i="27"/>
  <c r="J25" i="27"/>
  <c r="G25" i="27"/>
  <c r="J24" i="27"/>
  <c r="G24" i="27"/>
  <c r="H23" i="27"/>
  <c r="I23" i="27" s="1"/>
  <c r="J23" i="27" s="1"/>
  <c r="G23" i="27"/>
  <c r="H22" i="27"/>
  <c r="I22" i="27" s="1"/>
  <c r="J22" i="27" s="1"/>
  <c r="G22" i="27"/>
  <c r="H21" i="27"/>
  <c r="I21" i="27" s="1"/>
  <c r="J21" i="27" s="1"/>
  <c r="G21" i="27"/>
  <c r="J20" i="27"/>
  <c r="G20" i="27"/>
  <c r="E13" i="27"/>
  <c r="F13" i="27" s="1"/>
  <c r="E11" i="27"/>
  <c r="C33" i="26"/>
  <c r="J32" i="26"/>
  <c r="G32" i="26"/>
  <c r="I31" i="26"/>
  <c r="J31" i="26" s="1"/>
  <c r="H31" i="26"/>
  <c r="G31" i="26"/>
  <c r="F30" i="26"/>
  <c r="G30" i="26" s="1"/>
  <c r="E30" i="26"/>
  <c r="G29" i="26"/>
  <c r="F29" i="26"/>
  <c r="I29" i="26" s="1"/>
  <c r="J29" i="26" s="1"/>
  <c r="H28" i="26"/>
  <c r="I28" i="26" s="1"/>
  <c r="J28" i="26" s="1"/>
  <c r="G28" i="26"/>
  <c r="J27" i="26"/>
  <c r="G27" i="26"/>
  <c r="J26" i="26"/>
  <c r="G26" i="26"/>
  <c r="H25" i="26"/>
  <c r="I25" i="26" s="1"/>
  <c r="J25" i="26" s="1"/>
  <c r="G25" i="26"/>
  <c r="H24" i="26"/>
  <c r="I24" i="26" s="1"/>
  <c r="J24" i="26" s="1"/>
  <c r="G24" i="26"/>
  <c r="G23" i="26"/>
  <c r="I23" i="26" s="1"/>
  <c r="J23" i="26" s="1"/>
  <c r="I22" i="26"/>
  <c r="J22" i="26" s="1"/>
  <c r="H22" i="26"/>
  <c r="G22" i="26"/>
  <c r="J21" i="26"/>
  <c r="G21" i="26"/>
  <c r="F20" i="26"/>
  <c r="G20" i="26" s="1"/>
  <c r="F19" i="26"/>
  <c r="G19" i="26" s="1"/>
  <c r="E19" i="26"/>
  <c r="E17" i="26"/>
  <c r="F17" i="26" s="1"/>
  <c r="J16" i="26"/>
  <c r="F16" i="26"/>
  <c r="F15" i="26"/>
  <c r="G15" i="26" s="1"/>
  <c r="E15" i="26"/>
  <c r="E13" i="26"/>
  <c r="F13" i="26" s="1"/>
  <c r="E11" i="26"/>
  <c r="C33" i="25"/>
  <c r="I32" i="25"/>
  <c r="J32" i="25" s="1"/>
  <c r="H32" i="25"/>
  <c r="G32" i="25"/>
  <c r="I31" i="25"/>
  <c r="J31" i="25" s="1"/>
  <c r="H31" i="25"/>
  <c r="G31" i="25"/>
  <c r="I30" i="25"/>
  <c r="J30" i="25" s="1"/>
  <c r="G30" i="25"/>
  <c r="G29" i="25"/>
  <c r="F29" i="25"/>
  <c r="I29" i="25" s="1"/>
  <c r="J29" i="25" s="1"/>
  <c r="H28" i="25"/>
  <c r="I28" i="25" s="1"/>
  <c r="J28" i="25" s="1"/>
  <c r="G28" i="25"/>
  <c r="J27" i="25"/>
  <c r="G27" i="25"/>
  <c r="J26" i="25"/>
  <c r="G26" i="25"/>
  <c r="H25" i="25"/>
  <c r="I25" i="25" s="1"/>
  <c r="J25" i="25" s="1"/>
  <c r="G25" i="25"/>
  <c r="H24" i="25"/>
  <c r="I24" i="25" s="1"/>
  <c r="J24" i="25" s="1"/>
  <c r="G24" i="25"/>
  <c r="G23" i="25"/>
  <c r="I23" i="25" s="1"/>
  <c r="J23" i="25" s="1"/>
  <c r="I22" i="25"/>
  <c r="J22" i="25" s="1"/>
  <c r="G22" i="25"/>
  <c r="J21" i="25"/>
  <c r="G21" i="25"/>
  <c r="E20" i="25"/>
  <c r="F20" i="25" s="1"/>
  <c r="F19" i="25"/>
  <c r="G19" i="25" s="1"/>
  <c r="E19" i="25"/>
  <c r="E17" i="25"/>
  <c r="F17" i="25" s="1"/>
  <c r="J16" i="25"/>
  <c r="F16" i="25"/>
  <c r="E15" i="25"/>
  <c r="F15" i="25" s="1"/>
  <c r="E13" i="25"/>
  <c r="F13" i="25" s="1"/>
  <c r="E11" i="25"/>
  <c r="J31" i="16"/>
  <c r="I31" i="16"/>
  <c r="I18" i="14"/>
  <c r="G15" i="25" l="1"/>
  <c r="I15" i="25" s="1"/>
  <c r="J15" i="25" s="1"/>
  <c r="I13" i="29"/>
  <c r="J13" i="29" s="1"/>
  <c r="G13" i="29"/>
  <c r="G16" i="29"/>
  <c r="I16" i="29" s="1"/>
  <c r="J16" i="29" s="1"/>
  <c r="I20" i="29"/>
  <c r="J20" i="29" s="1"/>
  <c r="G20" i="29"/>
  <c r="G18" i="29"/>
  <c r="I18" i="29" s="1"/>
  <c r="J18" i="29" s="1"/>
  <c r="I12" i="29"/>
  <c r="J12" i="29" s="1"/>
  <c r="I15" i="29"/>
  <c r="J15" i="29" s="1"/>
  <c r="I17" i="29"/>
  <c r="J17" i="29" s="1"/>
  <c r="I19" i="29"/>
  <c r="J19" i="29" s="1"/>
  <c r="G19" i="28"/>
  <c r="I19" i="28" s="1"/>
  <c r="J19" i="28" s="1"/>
  <c r="I17" i="28"/>
  <c r="J17" i="28" s="1"/>
  <c r="G17" i="28"/>
  <c r="G12" i="28"/>
  <c r="I12" i="28" s="1"/>
  <c r="J12" i="28" s="1"/>
  <c r="I13" i="28"/>
  <c r="J13" i="28" s="1"/>
  <c r="G20" i="28"/>
  <c r="I20" i="28" s="1"/>
  <c r="J20" i="28" s="1"/>
  <c r="J32" i="28" s="1"/>
  <c r="G15" i="28"/>
  <c r="I15" i="28" s="1"/>
  <c r="J15" i="28" s="1"/>
  <c r="G13" i="28"/>
  <c r="G18" i="28"/>
  <c r="I18" i="28" s="1"/>
  <c r="J18" i="28" s="1"/>
  <c r="G15" i="27"/>
  <c r="I15" i="27" s="1"/>
  <c r="J15" i="27" s="1"/>
  <c r="G12" i="27"/>
  <c r="I12" i="27" s="1"/>
  <c r="J12" i="27" s="1"/>
  <c r="J29" i="27" s="1"/>
  <c r="G17" i="27"/>
  <c r="I17" i="27" s="1"/>
  <c r="J17" i="27" s="1"/>
  <c r="G13" i="27"/>
  <c r="I13" i="27" s="1"/>
  <c r="J13" i="27" s="1"/>
  <c r="F11" i="27"/>
  <c r="G11" i="27" s="1"/>
  <c r="I11" i="27" s="1"/>
  <c r="J11" i="27" s="1"/>
  <c r="I11" i="26"/>
  <c r="G17" i="26"/>
  <c r="I17" i="26" s="1"/>
  <c r="J17" i="26" s="1"/>
  <c r="G13" i="26"/>
  <c r="I13" i="26" s="1"/>
  <c r="J13" i="26" s="1"/>
  <c r="J33" i="26" s="1"/>
  <c r="I19" i="26"/>
  <c r="J19" i="26" s="1"/>
  <c r="I20" i="26"/>
  <c r="J20" i="26" s="1"/>
  <c r="I30" i="26"/>
  <c r="J30" i="26" s="1"/>
  <c r="I15" i="26"/>
  <c r="J15" i="26" s="1"/>
  <c r="F11" i="26"/>
  <c r="G11" i="26" s="1"/>
  <c r="I13" i="25"/>
  <c r="J13" i="25" s="1"/>
  <c r="G13" i="25"/>
  <c r="I11" i="25"/>
  <c r="G17" i="25"/>
  <c r="I17" i="25" s="1"/>
  <c r="J17" i="25" s="1"/>
  <c r="G20" i="25"/>
  <c r="I20" i="25" s="1"/>
  <c r="J20" i="25" s="1"/>
  <c r="I19" i="25"/>
  <c r="J19" i="25" s="1"/>
  <c r="F11" i="25"/>
  <c r="G11" i="25" s="1"/>
  <c r="E26" i="10"/>
  <c r="E26" i="9"/>
  <c r="I18" i="9"/>
  <c r="I18" i="7"/>
  <c r="I18" i="6"/>
  <c r="I18" i="5"/>
  <c r="I17" i="4"/>
  <c r="G17" i="4"/>
  <c r="F17" i="4"/>
  <c r="J15" i="4"/>
  <c r="I15" i="4"/>
  <c r="J34" i="17"/>
  <c r="I34" i="17"/>
  <c r="J31" i="17"/>
  <c r="I31" i="17"/>
  <c r="J35" i="18"/>
  <c r="I35" i="18"/>
  <c r="J30" i="19"/>
  <c r="I30" i="19"/>
  <c r="H34" i="19"/>
  <c r="H19" i="22"/>
  <c r="H16" i="23"/>
  <c r="C33" i="24"/>
  <c r="H32" i="24"/>
  <c r="I32" i="24" s="1"/>
  <c r="J32" i="24" s="1"/>
  <c r="G32" i="24"/>
  <c r="I31" i="24"/>
  <c r="J31" i="24" s="1"/>
  <c r="H31" i="24"/>
  <c r="G31" i="24"/>
  <c r="I30" i="24"/>
  <c r="J30" i="24" s="1"/>
  <c r="G30" i="24"/>
  <c r="G29" i="24"/>
  <c r="F29" i="24"/>
  <c r="I29" i="24" s="1"/>
  <c r="J29" i="24" s="1"/>
  <c r="H28" i="24"/>
  <c r="I28" i="24" s="1"/>
  <c r="J28" i="24" s="1"/>
  <c r="G28" i="24"/>
  <c r="J27" i="24"/>
  <c r="G27" i="24"/>
  <c r="J26" i="24"/>
  <c r="G26" i="24"/>
  <c r="H25" i="24"/>
  <c r="I25" i="24" s="1"/>
  <c r="J25" i="24" s="1"/>
  <c r="G25" i="24"/>
  <c r="H24" i="24"/>
  <c r="I24" i="24" s="1"/>
  <c r="J24" i="24" s="1"/>
  <c r="G24" i="24"/>
  <c r="G23" i="24"/>
  <c r="I23" i="24" s="1"/>
  <c r="J23" i="24" s="1"/>
  <c r="I22" i="24"/>
  <c r="J22" i="24" s="1"/>
  <c r="G22" i="24"/>
  <c r="J21" i="24"/>
  <c r="G21" i="24"/>
  <c r="E20" i="24"/>
  <c r="F20" i="24" s="1"/>
  <c r="F19" i="24"/>
  <c r="G19" i="24" s="1"/>
  <c r="E19" i="24"/>
  <c r="E17" i="24"/>
  <c r="F17" i="24" s="1"/>
  <c r="J16" i="24"/>
  <c r="F16" i="24"/>
  <c r="F15" i="24"/>
  <c r="G15" i="24" s="1"/>
  <c r="E15" i="24"/>
  <c r="E13" i="24"/>
  <c r="F13" i="24" s="1"/>
  <c r="E11" i="24"/>
  <c r="J32" i="29" l="1"/>
  <c r="J33" i="25"/>
  <c r="I13" i="24"/>
  <c r="J13" i="24" s="1"/>
  <c r="G13" i="24"/>
  <c r="I20" i="24"/>
  <c r="J20" i="24" s="1"/>
  <c r="G20" i="24"/>
  <c r="I11" i="24"/>
  <c r="G17" i="24"/>
  <c r="I17" i="24" s="1"/>
  <c r="J17" i="24" s="1"/>
  <c r="I15" i="24"/>
  <c r="J15" i="24" s="1"/>
  <c r="I19" i="24"/>
  <c r="J19" i="24" s="1"/>
  <c r="F11" i="24"/>
  <c r="G11" i="24" s="1"/>
  <c r="H20" i="23"/>
  <c r="I20" i="23" s="1"/>
  <c r="J20" i="23" s="1"/>
  <c r="G20" i="23"/>
  <c r="H19" i="23"/>
  <c r="I19" i="23" s="1"/>
  <c r="J19" i="23" s="1"/>
  <c r="G19" i="23"/>
  <c r="H18" i="23"/>
  <c r="I18" i="23" s="1"/>
  <c r="J18" i="23" s="1"/>
  <c r="G18" i="23"/>
  <c r="G17" i="23"/>
  <c r="I17" i="23" s="1"/>
  <c r="J17" i="23" s="1"/>
  <c r="I16" i="23"/>
  <c r="J16" i="23" s="1"/>
  <c r="G16" i="23"/>
  <c r="J15" i="23"/>
  <c r="F15" i="23"/>
  <c r="E11" i="23"/>
  <c r="C23" i="22"/>
  <c r="H22" i="22"/>
  <c r="I22" i="22" s="1"/>
  <c r="J22" i="22" s="1"/>
  <c r="G22" i="22"/>
  <c r="H21" i="22"/>
  <c r="I21" i="22" s="1"/>
  <c r="J21" i="22" s="1"/>
  <c r="G21" i="22"/>
  <c r="J20" i="22"/>
  <c r="I19" i="22"/>
  <c r="J19" i="22" s="1"/>
  <c r="G19" i="22"/>
  <c r="J18" i="22"/>
  <c r="G18" i="22"/>
  <c r="J15" i="22"/>
  <c r="F15" i="22"/>
  <c r="I15" i="22" s="1"/>
  <c r="E11" i="22"/>
  <c r="I16" i="21"/>
  <c r="J16" i="21" s="1"/>
  <c r="C21" i="21"/>
  <c r="H20" i="21"/>
  <c r="I20" i="21" s="1"/>
  <c r="J20" i="21" s="1"/>
  <c r="G20" i="21"/>
  <c r="H19" i="21"/>
  <c r="I19" i="21" s="1"/>
  <c r="J19" i="21" s="1"/>
  <c r="G19" i="21"/>
  <c r="H18" i="21"/>
  <c r="I18" i="21" s="1"/>
  <c r="J18" i="21" s="1"/>
  <c r="G18" i="21"/>
  <c r="G17" i="21"/>
  <c r="I17" i="21" s="1"/>
  <c r="J17" i="21" s="1"/>
  <c r="G16" i="21"/>
  <c r="J15" i="21"/>
  <c r="G15" i="21"/>
  <c r="E11" i="21"/>
  <c r="F11" i="21" s="1"/>
  <c r="G11" i="21" s="1"/>
  <c r="I11" i="21" s="1"/>
  <c r="C37" i="19"/>
  <c r="I34" i="19"/>
  <c r="J34" i="19" s="1"/>
  <c r="G34" i="19"/>
  <c r="J33" i="19"/>
  <c r="G33" i="19"/>
  <c r="H32" i="19"/>
  <c r="I32" i="19" s="1"/>
  <c r="J32" i="19" s="1"/>
  <c r="G32" i="19"/>
  <c r="J31" i="19"/>
  <c r="G31" i="19"/>
  <c r="G30" i="19"/>
  <c r="I29" i="19"/>
  <c r="J29" i="19" s="1"/>
  <c r="G28" i="19"/>
  <c r="I28" i="19" s="1"/>
  <c r="J28" i="19" s="1"/>
  <c r="E27" i="19"/>
  <c r="F27" i="19" s="1"/>
  <c r="E26" i="19"/>
  <c r="F26" i="19" s="1"/>
  <c r="G26" i="19" s="1"/>
  <c r="F25" i="19"/>
  <c r="G25" i="19" s="1"/>
  <c r="E24" i="19"/>
  <c r="F24" i="19" s="1"/>
  <c r="G23" i="19"/>
  <c r="I23" i="19" s="1"/>
  <c r="J23" i="19" s="1"/>
  <c r="E22" i="19"/>
  <c r="F22" i="19" s="1"/>
  <c r="G22" i="19" s="1"/>
  <c r="E20" i="19"/>
  <c r="F20" i="19" s="1"/>
  <c r="J19" i="19"/>
  <c r="F19" i="19"/>
  <c r="E18" i="19"/>
  <c r="F18" i="19" s="1"/>
  <c r="G18" i="19" s="1"/>
  <c r="E15" i="19"/>
  <c r="F15" i="19" s="1"/>
  <c r="E13" i="19"/>
  <c r="F13" i="19" s="1"/>
  <c r="G13" i="19" s="1"/>
  <c r="E11" i="19"/>
  <c r="J33" i="24" l="1"/>
  <c r="F11" i="23"/>
  <c r="G11" i="23" s="1"/>
  <c r="I11" i="23" s="1"/>
  <c r="F11" i="22"/>
  <c r="G11" i="22" s="1"/>
  <c r="I11" i="22" s="1"/>
  <c r="I25" i="19"/>
  <c r="J25" i="19" s="1"/>
  <c r="G20" i="19"/>
  <c r="I20" i="19" s="1"/>
  <c r="J20" i="19" s="1"/>
  <c r="G24" i="19"/>
  <c r="I24" i="19" s="1"/>
  <c r="J24" i="19" s="1"/>
  <c r="G15" i="19"/>
  <c r="I15" i="19" s="1"/>
  <c r="J15" i="19" s="1"/>
  <c r="G27" i="19"/>
  <c r="I27" i="19" s="1"/>
  <c r="J27" i="19" s="1"/>
  <c r="I18" i="19"/>
  <c r="J18" i="19" s="1"/>
  <c r="I22" i="19"/>
  <c r="J22" i="19" s="1"/>
  <c r="I26" i="19"/>
  <c r="J26" i="19" s="1"/>
  <c r="I13" i="19"/>
  <c r="J13" i="19" s="1"/>
  <c r="F11" i="19"/>
  <c r="G11" i="19" s="1"/>
  <c r="I11" i="19" s="1"/>
  <c r="J11" i="19" s="1"/>
  <c r="J37" i="19" l="1"/>
  <c r="J21" i="23"/>
  <c r="J23" i="22"/>
  <c r="J21" i="21"/>
  <c r="C41" i="20"/>
  <c r="I40" i="20"/>
  <c r="J40" i="20" s="1"/>
  <c r="H39" i="20"/>
  <c r="I39" i="20" s="1"/>
  <c r="J39" i="20" s="1"/>
  <c r="G39" i="20"/>
  <c r="E38" i="20"/>
  <c r="F38" i="20" s="1"/>
  <c r="F37" i="20"/>
  <c r="G37" i="20" s="1"/>
  <c r="E37" i="20"/>
  <c r="E36" i="20"/>
  <c r="F36" i="20" s="1"/>
  <c r="I35" i="20"/>
  <c r="J35" i="20" s="1"/>
  <c r="H35" i="20"/>
  <c r="G35" i="20"/>
  <c r="J34" i="20"/>
  <c r="G34" i="20"/>
  <c r="J33" i="20"/>
  <c r="G33" i="20"/>
  <c r="I32" i="20"/>
  <c r="J32" i="20" s="1"/>
  <c r="H32" i="20"/>
  <c r="G32" i="20"/>
  <c r="I31" i="20"/>
  <c r="J31" i="20" s="1"/>
  <c r="H31" i="20"/>
  <c r="G31" i="20"/>
  <c r="I30" i="20"/>
  <c r="J30" i="20" s="1"/>
  <c r="G30" i="20"/>
  <c r="J29" i="20"/>
  <c r="G29" i="20"/>
  <c r="J28" i="20"/>
  <c r="G28" i="20"/>
  <c r="E27" i="20"/>
  <c r="F27" i="20" s="1"/>
  <c r="F26" i="20"/>
  <c r="G26" i="20" s="1"/>
  <c r="F25" i="20"/>
  <c r="G25" i="20" s="1"/>
  <c r="I24" i="20"/>
  <c r="J24" i="20" s="1"/>
  <c r="H24" i="20"/>
  <c r="G24" i="20"/>
  <c r="I23" i="20"/>
  <c r="J23" i="20" s="1"/>
  <c r="G23" i="20"/>
  <c r="G22" i="20"/>
  <c r="I22" i="20" s="1"/>
  <c r="J22" i="20" s="1"/>
  <c r="E22" i="20"/>
  <c r="E20" i="20"/>
  <c r="F20" i="20" s="1"/>
  <c r="J19" i="20"/>
  <c r="F19" i="20"/>
  <c r="F18" i="20"/>
  <c r="G18" i="20" s="1"/>
  <c r="E18" i="20"/>
  <c r="E15" i="20"/>
  <c r="F15" i="20" s="1"/>
  <c r="F13" i="20"/>
  <c r="G13" i="20" s="1"/>
  <c r="E13" i="20"/>
  <c r="F11" i="20"/>
  <c r="G11" i="20" s="1"/>
  <c r="I11" i="20" s="1"/>
  <c r="E11" i="20"/>
  <c r="J38" i="18"/>
  <c r="E28" i="18"/>
  <c r="F28" i="18" s="1"/>
  <c r="G28" i="18" s="1"/>
  <c r="I28" i="18" s="1"/>
  <c r="J28" i="18" s="1"/>
  <c r="E29" i="18"/>
  <c r="F29" i="18" s="1"/>
  <c r="G29" i="18" s="1"/>
  <c r="I29" i="18" s="1"/>
  <c r="J29" i="18" s="1"/>
  <c r="H39" i="18"/>
  <c r="I42" i="18"/>
  <c r="J42" i="18" s="1"/>
  <c r="E15" i="18"/>
  <c r="F15" i="18" s="1"/>
  <c r="E13" i="18"/>
  <c r="F13" i="18" s="1"/>
  <c r="E11" i="18"/>
  <c r="F11" i="18" s="1"/>
  <c r="G11" i="18" s="1"/>
  <c r="I11" i="18" s="1"/>
  <c r="H41" i="18"/>
  <c r="I41" i="18" s="1"/>
  <c r="J41" i="18" s="1"/>
  <c r="G41" i="18"/>
  <c r="J40" i="18"/>
  <c r="G40" i="18"/>
  <c r="F39" i="18"/>
  <c r="I39" i="18" s="1"/>
  <c r="H37" i="18"/>
  <c r="I37" i="18" s="1"/>
  <c r="J37" i="18" s="1"/>
  <c r="G37" i="18"/>
  <c r="J36" i="18"/>
  <c r="G36" i="18"/>
  <c r="G35" i="18"/>
  <c r="I34" i="18"/>
  <c r="J34" i="18" s="1"/>
  <c r="G33" i="18"/>
  <c r="I33" i="18" s="1"/>
  <c r="J33" i="18" s="1"/>
  <c r="E32" i="18"/>
  <c r="F32" i="18" s="1"/>
  <c r="F27" i="18"/>
  <c r="G27" i="18" s="1"/>
  <c r="E27" i="18"/>
  <c r="G26" i="18"/>
  <c r="F26" i="18"/>
  <c r="E24" i="18"/>
  <c r="F24" i="18" s="1"/>
  <c r="G23" i="18"/>
  <c r="I23" i="18" s="1"/>
  <c r="J23" i="18" s="1"/>
  <c r="E22" i="18"/>
  <c r="F22" i="18" s="1"/>
  <c r="G22" i="18" s="1"/>
  <c r="E20" i="18"/>
  <c r="F20" i="18" s="1"/>
  <c r="J19" i="18"/>
  <c r="F19" i="18"/>
  <c r="E18" i="18"/>
  <c r="F18" i="18" s="1"/>
  <c r="G18" i="18" s="1"/>
  <c r="J38" i="17"/>
  <c r="I37" i="17"/>
  <c r="J37" i="17" s="1"/>
  <c r="H37" i="17"/>
  <c r="G37" i="17"/>
  <c r="J36" i="17"/>
  <c r="G36" i="17"/>
  <c r="G35" i="17"/>
  <c r="I35" i="17" s="1"/>
  <c r="J35" i="17" s="1"/>
  <c r="H33" i="17"/>
  <c r="I33" i="17" s="1"/>
  <c r="J33" i="17" s="1"/>
  <c r="G33" i="17"/>
  <c r="J32" i="17"/>
  <c r="G32" i="17"/>
  <c r="G31" i="17"/>
  <c r="I30" i="17"/>
  <c r="J30" i="17" s="1"/>
  <c r="I29" i="17"/>
  <c r="J29" i="17" s="1"/>
  <c r="G29" i="17"/>
  <c r="E28" i="17"/>
  <c r="F28" i="17" s="1"/>
  <c r="E26" i="17"/>
  <c r="F26" i="17" s="1"/>
  <c r="G26" i="17" s="1"/>
  <c r="F25" i="17"/>
  <c r="E24" i="17"/>
  <c r="F24" i="17" s="1"/>
  <c r="G23" i="17"/>
  <c r="I23" i="17" s="1"/>
  <c r="J23" i="17" s="1"/>
  <c r="E22" i="17"/>
  <c r="F22" i="17" s="1"/>
  <c r="G22" i="17" s="1"/>
  <c r="E20" i="17"/>
  <c r="F20" i="17" s="1"/>
  <c r="J19" i="17"/>
  <c r="F19" i="17"/>
  <c r="E18" i="17"/>
  <c r="F18" i="17" s="1"/>
  <c r="G18" i="17" s="1"/>
  <c r="E15" i="17"/>
  <c r="F15" i="17" s="1"/>
  <c r="F13" i="17"/>
  <c r="G13" i="17" s="1"/>
  <c r="E13" i="17"/>
  <c r="E11" i="17"/>
  <c r="E28" i="16"/>
  <c r="F28" i="16" s="1"/>
  <c r="H37" i="16"/>
  <c r="I37" i="16" s="1"/>
  <c r="J37" i="16" s="1"/>
  <c r="G37" i="16"/>
  <c r="J36" i="16"/>
  <c r="G36" i="16"/>
  <c r="G35" i="16"/>
  <c r="I35" i="16" s="1"/>
  <c r="J35" i="16" s="1"/>
  <c r="I30" i="16"/>
  <c r="J30" i="16" s="1"/>
  <c r="E24" i="16"/>
  <c r="F24" i="16" s="1"/>
  <c r="C40" i="16"/>
  <c r="F34" i="16"/>
  <c r="G34" i="16" s="1"/>
  <c r="H33" i="16"/>
  <c r="I33" i="16" s="1"/>
  <c r="J33" i="16" s="1"/>
  <c r="G33" i="16"/>
  <c r="J32" i="16"/>
  <c r="G32" i="16"/>
  <c r="G31" i="16"/>
  <c r="G29" i="16"/>
  <c r="I29" i="16" s="1"/>
  <c r="J29" i="16" s="1"/>
  <c r="E27" i="16"/>
  <c r="F27" i="16" s="1"/>
  <c r="F26" i="16"/>
  <c r="G26" i="16" s="1"/>
  <c r="E25" i="16"/>
  <c r="F25" i="16" s="1"/>
  <c r="G25" i="16" s="1"/>
  <c r="G23" i="16"/>
  <c r="I23" i="16" s="1"/>
  <c r="J23" i="16" s="1"/>
  <c r="E22" i="16"/>
  <c r="F22" i="16" s="1"/>
  <c r="G22" i="16" s="1"/>
  <c r="E20" i="16"/>
  <c r="F20" i="16" s="1"/>
  <c r="J19" i="16"/>
  <c r="F19" i="16"/>
  <c r="E18" i="16"/>
  <c r="F18" i="16" s="1"/>
  <c r="G18" i="16" s="1"/>
  <c r="E15" i="16"/>
  <c r="F15" i="16" s="1"/>
  <c r="E13" i="16"/>
  <c r="F13" i="16" s="1"/>
  <c r="G13" i="16" s="1"/>
  <c r="E11" i="16"/>
  <c r="F11" i="16" s="1"/>
  <c r="G11" i="16" s="1"/>
  <c r="I11" i="16" s="1"/>
  <c r="J11" i="16" s="1"/>
  <c r="I27" i="20" l="1"/>
  <c r="J27" i="20" s="1"/>
  <c r="G27" i="20"/>
  <c r="I36" i="20"/>
  <c r="J36" i="20" s="1"/>
  <c r="G36" i="20"/>
  <c r="I15" i="20"/>
  <c r="J15" i="20" s="1"/>
  <c r="G15" i="20"/>
  <c r="I38" i="20"/>
  <c r="J38" i="20" s="1"/>
  <c r="G38" i="20"/>
  <c r="I20" i="20"/>
  <c r="J20" i="20" s="1"/>
  <c r="G20" i="20"/>
  <c r="I13" i="20"/>
  <c r="J13" i="20" s="1"/>
  <c r="I18" i="20"/>
  <c r="J18" i="20" s="1"/>
  <c r="I25" i="20"/>
  <c r="J25" i="20" s="1"/>
  <c r="I26" i="20"/>
  <c r="J26" i="20" s="1"/>
  <c r="I37" i="20"/>
  <c r="J37" i="20" s="1"/>
  <c r="I26" i="18"/>
  <c r="J26" i="18" s="1"/>
  <c r="J39" i="18"/>
  <c r="G15" i="18"/>
  <c r="I15" i="18" s="1"/>
  <c r="J15" i="18" s="1"/>
  <c r="G13" i="18"/>
  <c r="I13" i="18" s="1"/>
  <c r="J13" i="18" s="1"/>
  <c r="G32" i="18"/>
  <c r="I32" i="18" s="1"/>
  <c r="J32" i="18" s="1"/>
  <c r="G20" i="18"/>
  <c r="I20" i="18" s="1"/>
  <c r="J20" i="18" s="1"/>
  <c r="G24" i="18"/>
  <c r="I24" i="18" s="1"/>
  <c r="J24" i="18" s="1"/>
  <c r="I18" i="18"/>
  <c r="J18" i="18" s="1"/>
  <c r="I22" i="18"/>
  <c r="J22" i="18" s="1"/>
  <c r="I27" i="18"/>
  <c r="J27" i="18" s="1"/>
  <c r="G25" i="17"/>
  <c r="I25" i="17" s="1"/>
  <c r="J25" i="17" s="1"/>
  <c r="I15" i="17"/>
  <c r="J15" i="17" s="1"/>
  <c r="G15" i="17"/>
  <c r="I28" i="17"/>
  <c r="J28" i="17" s="1"/>
  <c r="G28" i="17"/>
  <c r="G20" i="17"/>
  <c r="I20" i="17" s="1"/>
  <c r="J20" i="17" s="1"/>
  <c r="G24" i="17"/>
  <c r="I24" i="17" s="1"/>
  <c r="J24" i="17" s="1"/>
  <c r="I13" i="17"/>
  <c r="J13" i="17" s="1"/>
  <c r="I18" i="17"/>
  <c r="J18" i="17" s="1"/>
  <c r="I22" i="17"/>
  <c r="J22" i="17" s="1"/>
  <c r="I26" i="17"/>
  <c r="J26" i="17" s="1"/>
  <c r="F11" i="17"/>
  <c r="G11" i="17" s="1"/>
  <c r="I11" i="17" s="1"/>
  <c r="J11" i="17" s="1"/>
  <c r="I28" i="16"/>
  <c r="J28" i="16" s="1"/>
  <c r="G28" i="16"/>
  <c r="G24" i="16"/>
  <c r="I24" i="16" s="1"/>
  <c r="J24" i="16" s="1"/>
  <c r="G27" i="16"/>
  <c r="I27" i="16" s="1"/>
  <c r="J27" i="16" s="1"/>
  <c r="G20" i="16"/>
  <c r="I20" i="16" s="1"/>
  <c r="J20" i="16" s="1"/>
  <c r="G15" i="16"/>
  <c r="I15" i="16" s="1"/>
  <c r="J15" i="16" s="1"/>
  <c r="I13" i="16"/>
  <c r="J13" i="16" s="1"/>
  <c r="I18" i="16"/>
  <c r="J18" i="16" s="1"/>
  <c r="I22" i="16"/>
  <c r="J22" i="16" s="1"/>
  <c r="I25" i="16"/>
  <c r="J25" i="16" s="1"/>
  <c r="I26" i="16"/>
  <c r="J26" i="16" s="1"/>
  <c r="I34" i="16"/>
  <c r="J34" i="16" s="1"/>
  <c r="J30" i="15"/>
  <c r="E24" i="15"/>
  <c r="F24" i="15" s="1"/>
  <c r="C38" i="15"/>
  <c r="H37" i="15"/>
  <c r="I37" i="15" s="1"/>
  <c r="J37" i="15" s="1"/>
  <c r="G37" i="15"/>
  <c r="G36" i="15"/>
  <c r="I36" i="15" s="1"/>
  <c r="J36" i="15" s="1"/>
  <c r="G35" i="15"/>
  <c r="I35" i="15" s="1"/>
  <c r="J35" i="15" s="1"/>
  <c r="E34" i="15"/>
  <c r="F34" i="15" s="1"/>
  <c r="H33" i="15"/>
  <c r="I33" i="15" s="1"/>
  <c r="J33" i="15" s="1"/>
  <c r="G33" i="15"/>
  <c r="J32" i="15"/>
  <c r="G32" i="15"/>
  <c r="J31" i="15"/>
  <c r="G31" i="15"/>
  <c r="G29" i="15"/>
  <c r="I29" i="15" s="1"/>
  <c r="J29" i="15" s="1"/>
  <c r="J28" i="15"/>
  <c r="G28" i="15"/>
  <c r="J27" i="15"/>
  <c r="G27" i="15"/>
  <c r="E26" i="15"/>
  <c r="F26" i="15" s="1"/>
  <c r="F25" i="15"/>
  <c r="G25" i="15" s="1"/>
  <c r="G23" i="15"/>
  <c r="I23" i="15" s="1"/>
  <c r="J23" i="15" s="1"/>
  <c r="E22" i="15"/>
  <c r="F22" i="15" s="1"/>
  <c r="E20" i="15"/>
  <c r="F20" i="15" s="1"/>
  <c r="G20" i="15" s="1"/>
  <c r="J19" i="15"/>
  <c r="F19" i="15"/>
  <c r="E18" i="15"/>
  <c r="F18" i="15" s="1"/>
  <c r="E15" i="15"/>
  <c r="F15" i="15" s="1"/>
  <c r="G15" i="15" s="1"/>
  <c r="E13" i="15"/>
  <c r="F13" i="15" s="1"/>
  <c r="E11" i="15"/>
  <c r="C35" i="14"/>
  <c r="H34" i="14"/>
  <c r="I34" i="14" s="1"/>
  <c r="J34" i="14" s="1"/>
  <c r="G34" i="14"/>
  <c r="F33" i="14"/>
  <c r="G33" i="14" s="1"/>
  <c r="F32" i="14"/>
  <c r="G32" i="14" s="1"/>
  <c r="H31" i="14"/>
  <c r="I31" i="14" s="1"/>
  <c r="J31" i="14" s="1"/>
  <c r="G31" i="14"/>
  <c r="J30" i="14"/>
  <c r="G30" i="14"/>
  <c r="J29" i="14"/>
  <c r="G29" i="14"/>
  <c r="H28" i="14"/>
  <c r="I28" i="14" s="1"/>
  <c r="J28" i="14" s="1"/>
  <c r="G28" i="14"/>
  <c r="H27" i="14"/>
  <c r="I27" i="14" s="1"/>
  <c r="J27" i="14" s="1"/>
  <c r="G27" i="14"/>
  <c r="G26" i="14"/>
  <c r="I26" i="14" s="1"/>
  <c r="J26" i="14" s="1"/>
  <c r="J25" i="14"/>
  <c r="G25" i="14"/>
  <c r="J24" i="14"/>
  <c r="G24" i="14"/>
  <c r="F23" i="14"/>
  <c r="E22" i="14"/>
  <c r="F22" i="14" s="1"/>
  <c r="E20" i="14"/>
  <c r="F20" i="14" s="1"/>
  <c r="G20" i="14" s="1"/>
  <c r="J19" i="14"/>
  <c r="F19" i="14"/>
  <c r="E18" i="14"/>
  <c r="F18" i="14" s="1"/>
  <c r="E15" i="14"/>
  <c r="F15" i="14" s="1"/>
  <c r="G15" i="14" s="1"/>
  <c r="E13" i="14"/>
  <c r="F13" i="14" s="1"/>
  <c r="E11" i="14"/>
  <c r="C38" i="13"/>
  <c r="H37" i="13"/>
  <c r="I37" i="13" s="1"/>
  <c r="J37" i="13" s="1"/>
  <c r="H36" i="13"/>
  <c r="I36" i="13" s="1"/>
  <c r="J36" i="13" s="1"/>
  <c r="G36" i="13"/>
  <c r="F35" i="13"/>
  <c r="E35" i="13"/>
  <c r="E34" i="13"/>
  <c r="F34" i="13" s="1"/>
  <c r="E33" i="13"/>
  <c r="F33" i="13" s="1"/>
  <c r="H32" i="13"/>
  <c r="I32" i="13" s="1"/>
  <c r="J32" i="13" s="1"/>
  <c r="G32" i="13"/>
  <c r="J31" i="13"/>
  <c r="G31" i="13"/>
  <c r="J30" i="13"/>
  <c r="G30" i="13"/>
  <c r="H29" i="13"/>
  <c r="I29" i="13" s="1"/>
  <c r="J29" i="13" s="1"/>
  <c r="G29" i="13"/>
  <c r="H28" i="13"/>
  <c r="I28" i="13" s="1"/>
  <c r="J28" i="13" s="1"/>
  <c r="G28" i="13"/>
  <c r="G27" i="13"/>
  <c r="I27" i="13" s="1"/>
  <c r="J27" i="13" s="1"/>
  <c r="J26" i="13"/>
  <c r="G26" i="13"/>
  <c r="J25" i="13"/>
  <c r="G25" i="13"/>
  <c r="E24" i="13"/>
  <c r="F24" i="13" s="1"/>
  <c r="G23" i="13"/>
  <c r="F23" i="13"/>
  <c r="G22" i="13"/>
  <c r="F22" i="13"/>
  <c r="H21" i="13"/>
  <c r="I21" i="13" s="1"/>
  <c r="J21" i="13" s="1"/>
  <c r="G21" i="13"/>
  <c r="G20" i="13"/>
  <c r="I20" i="13" s="1"/>
  <c r="J20" i="13" s="1"/>
  <c r="G19" i="13"/>
  <c r="I19" i="13" s="1"/>
  <c r="J19" i="13" s="1"/>
  <c r="E19" i="13"/>
  <c r="F17" i="13"/>
  <c r="G17" i="13" s="1"/>
  <c r="E17" i="13"/>
  <c r="J16" i="13"/>
  <c r="F16" i="13"/>
  <c r="E15" i="13"/>
  <c r="F15" i="13" s="1"/>
  <c r="E13" i="13"/>
  <c r="F13" i="13" s="1"/>
  <c r="E11" i="13"/>
  <c r="I18" i="12"/>
  <c r="E37" i="12"/>
  <c r="F37" i="12" s="1"/>
  <c r="E38" i="12"/>
  <c r="F38" i="12"/>
  <c r="I25" i="15" l="1"/>
  <c r="J25" i="15" s="1"/>
  <c r="J41" i="20"/>
  <c r="J40" i="16"/>
  <c r="G24" i="15"/>
  <c r="I24" i="15" s="1"/>
  <c r="J24" i="15" s="1"/>
  <c r="G13" i="15"/>
  <c r="I13" i="15" s="1"/>
  <c r="J13" i="15" s="1"/>
  <c r="G22" i="15"/>
  <c r="I22" i="15" s="1"/>
  <c r="J22" i="15" s="1"/>
  <c r="G26" i="15"/>
  <c r="I26" i="15" s="1"/>
  <c r="J26" i="15" s="1"/>
  <c r="G34" i="15"/>
  <c r="I34" i="15" s="1"/>
  <c r="J34" i="15" s="1"/>
  <c r="G18" i="15"/>
  <c r="I18" i="15" s="1"/>
  <c r="J18" i="15" s="1"/>
  <c r="I15" i="15"/>
  <c r="J15" i="15" s="1"/>
  <c r="I20" i="15"/>
  <c r="J20" i="15" s="1"/>
  <c r="F11" i="15"/>
  <c r="G11" i="15" s="1"/>
  <c r="I11" i="15" s="1"/>
  <c r="G22" i="14"/>
  <c r="I22" i="14" s="1"/>
  <c r="J22" i="14" s="1"/>
  <c r="J18" i="14"/>
  <c r="G18" i="14"/>
  <c r="G13" i="14"/>
  <c r="I13" i="14" s="1"/>
  <c r="J13" i="14" s="1"/>
  <c r="G23" i="14"/>
  <c r="I23" i="14" s="1"/>
  <c r="J23" i="14" s="1"/>
  <c r="I15" i="14"/>
  <c r="J15" i="14" s="1"/>
  <c r="I20" i="14"/>
  <c r="J20" i="14" s="1"/>
  <c r="I32" i="14"/>
  <c r="J32" i="14" s="1"/>
  <c r="I33" i="14"/>
  <c r="J33" i="14" s="1"/>
  <c r="F11" i="14"/>
  <c r="G11" i="14" s="1"/>
  <c r="I11" i="14" s="1"/>
  <c r="I22" i="13"/>
  <c r="J22" i="13" s="1"/>
  <c r="I23" i="13"/>
  <c r="J23" i="13" s="1"/>
  <c r="G15" i="13"/>
  <c r="I15" i="13" s="1"/>
  <c r="J15" i="13" s="1"/>
  <c r="G34" i="13"/>
  <c r="I34" i="13" s="1"/>
  <c r="J34" i="13" s="1"/>
  <c r="G13" i="13"/>
  <c r="I13" i="13" s="1"/>
  <c r="J13" i="13" s="1"/>
  <c r="I17" i="13"/>
  <c r="J17" i="13" s="1"/>
  <c r="F11" i="13"/>
  <c r="G11" i="13" s="1"/>
  <c r="I11" i="13" s="1"/>
  <c r="G24" i="13"/>
  <c r="I24" i="13" s="1"/>
  <c r="J24" i="13" s="1"/>
  <c r="G33" i="13"/>
  <c r="I33" i="13" s="1"/>
  <c r="J33" i="13" s="1"/>
  <c r="G35" i="13"/>
  <c r="I35" i="13" s="1"/>
  <c r="J35" i="13" s="1"/>
  <c r="G37" i="12"/>
  <c r="I37" i="12" s="1"/>
  <c r="J37" i="12" s="1"/>
  <c r="I38" i="12"/>
  <c r="J38" i="12" s="1"/>
  <c r="G38" i="12"/>
  <c r="H40" i="12"/>
  <c r="I40" i="12" s="1"/>
  <c r="J40" i="12" s="1"/>
  <c r="H39" i="12"/>
  <c r="I39" i="12" s="1"/>
  <c r="J39" i="12" s="1"/>
  <c r="G39" i="12"/>
  <c r="E36" i="12"/>
  <c r="F36" i="12" s="1"/>
  <c r="H35" i="12"/>
  <c r="I35" i="12" s="1"/>
  <c r="J35" i="12" s="1"/>
  <c r="G35" i="12"/>
  <c r="J34" i="12"/>
  <c r="G34" i="12"/>
  <c r="J33" i="12"/>
  <c r="G33" i="12"/>
  <c r="H32" i="12"/>
  <c r="I32" i="12" s="1"/>
  <c r="J32" i="12" s="1"/>
  <c r="G32" i="12"/>
  <c r="H31" i="12"/>
  <c r="I31" i="12" s="1"/>
  <c r="J31" i="12" s="1"/>
  <c r="G31" i="12"/>
  <c r="G30" i="12"/>
  <c r="I30" i="12" s="1"/>
  <c r="J30" i="12" s="1"/>
  <c r="J29" i="12"/>
  <c r="G29" i="12"/>
  <c r="J28" i="12"/>
  <c r="G28" i="12"/>
  <c r="E27" i="12"/>
  <c r="F27" i="12" s="1"/>
  <c r="F26" i="12"/>
  <c r="G26" i="12" s="1"/>
  <c r="F25" i="12"/>
  <c r="G25" i="12" s="1"/>
  <c r="I24" i="12"/>
  <c r="J24" i="12" s="1"/>
  <c r="H24" i="12"/>
  <c r="G24" i="12"/>
  <c r="I23" i="12"/>
  <c r="J23" i="12" s="1"/>
  <c r="G23" i="12"/>
  <c r="E22" i="12"/>
  <c r="F20" i="12"/>
  <c r="G20" i="12" s="1"/>
  <c r="E20" i="12"/>
  <c r="J19" i="12"/>
  <c r="F19" i="12"/>
  <c r="E18" i="12"/>
  <c r="F18" i="12" s="1"/>
  <c r="F15" i="12"/>
  <c r="G15" i="12" s="1"/>
  <c r="E15" i="12"/>
  <c r="E13" i="12"/>
  <c r="F13" i="12" s="1"/>
  <c r="E11" i="12"/>
  <c r="J33" i="11"/>
  <c r="I33" i="11"/>
  <c r="C41" i="11"/>
  <c r="H40" i="11"/>
  <c r="I40" i="11" s="1"/>
  <c r="J40" i="11" s="1"/>
  <c r="I39" i="11"/>
  <c r="J39" i="11" s="1"/>
  <c r="H39" i="11"/>
  <c r="G39" i="11"/>
  <c r="F37" i="11"/>
  <c r="E36" i="11"/>
  <c r="F36" i="11" s="1"/>
  <c r="H35" i="11"/>
  <c r="I35" i="11" s="1"/>
  <c r="J35" i="11" s="1"/>
  <c r="G35" i="11"/>
  <c r="J34" i="11"/>
  <c r="G34" i="11"/>
  <c r="G33" i="11"/>
  <c r="H32" i="11"/>
  <c r="I32" i="11" s="1"/>
  <c r="J32" i="11" s="1"/>
  <c r="G32" i="11"/>
  <c r="H31" i="11"/>
  <c r="I31" i="11" s="1"/>
  <c r="J31" i="11" s="1"/>
  <c r="G31" i="11"/>
  <c r="G30" i="11"/>
  <c r="I30" i="11" s="1"/>
  <c r="J30" i="11" s="1"/>
  <c r="J29" i="11"/>
  <c r="G29" i="11"/>
  <c r="J28" i="11"/>
  <c r="G28" i="11"/>
  <c r="E27" i="11"/>
  <c r="F27" i="11" s="1"/>
  <c r="E26" i="11"/>
  <c r="F26" i="11" s="1"/>
  <c r="F25" i="11"/>
  <c r="G24" i="11"/>
  <c r="I24" i="11" s="1"/>
  <c r="J24" i="11" s="1"/>
  <c r="G23" i="11"/>
  <c r="I23" i="11" s="1"/>
  <c r="J23" i="11" s="1"/>
  <c r="E22" i="11"/>
  <c r="F22" i="11" s="1"/>
  <c r="E20" i="11"/>
  <c r="F20" i="11" s="1"/>
  <c r="J19" i="11"/>
  <c r="F19" i="11"/>
  <c r="F18" i="11"/>
  <c r="I18" i="11" s="1"/>
  <c r="J18" i="11" s="1"/>
  <c r="E15" i="11"/>
  <c r="F15" i="11" s="1"/>
  <c r="E11" i="11"/>
  <c r="F11" i="11" s="1"/>
  <c r="G11" i="11" s="1"/>
  <c r="I11" i="11" s="1"/>
  <c r="J38" i="15" l="1"/>
  <c r="J35" i="14"/>
  <c r="J38" i="13"/>
  <c r="J18" i="12"/>
  <c r="G18" i="12"/>
  <c r="G13" i="12"/>
  <c r="I13" i="12" s="1"/>
  <c r="J13" i="12" s="1"/>
  <c r="G22" i="12"/>
  <c r="I22" i="12" s="1"/>
  <c r="J22" i="12" s="1"/>
  <c r="G27" i="12"/>
  <c r="I27" i="12" s="1"/>
  <c r="J27" i="12" s="1"/>
  <c r="G36" i="12"/>
  <c r="I36" i="12" s="1"/>
  <c r="J36" i="12" s="1"/>
  <c r="I15" i="12"/>
  <c r="J15" i="12" s="1"/>
  <c r="I20" i="12"/>
  <c r="J20" i="12" s="1"/>
  <c r="I25" i="12"/>
  <c r="J25" i="12" s="1"/>
  <c r="J41" i="12" s="1"/>
  <c r="I26" i="12"/>
  <c r="J26" i="12" s="1"/>
  <c r="F11" i="12"/>
  <c r="G11" i="12" s="1"/>
  <c r="I11" i="12" s="1"/>
  <c r="G15" i="11"/>
  <c r="I15" i="11" s="1"/>
  <c r="J15" i="11" s="1"/>
  <c r="G26" i="11"/>
  <c r="I26" i="11" s="1"/>
  <c r="J26" i="11" s="1"/>
  <c r="I27" i="11"/>
  <c r="J27" i="11" s="1"/>
  <c r="G20" i="11"/>
  <c r="I20" i="11" s="1"/>
  <c r="J20" i="11" s="1"/>
  <c r="G18" i="11"/>
  <c r="G22" i="11"/>
  <c r="I22" i="11" s="1"/>
  <c r="J22" i="11" s="1"/>
  <c r="G25" i="11"/>
  <c r="I25" i="11" s="1"/>
  <c r="J25" i="11" s="1"/>
  <c r="G27" i="11"/>
  <c r="G36" i="11"/>
  <c r="I36" i="11" s="1"/>
  <c r="J36" i="11" s="1"/>
  <c r="G37" i="11"/>
  <c r="I37" i="11" s="1"/>
  <c r="J37" i="11" s="1"/>
  <c r="G38" i="11"/>
  <c r="I38" i="11" s="1"/>
  <c r="J38" i="11" s="1"/>
  <c r="C41" i="10"/>
  <c r="H40" i="10"/>
  <c r="I40" i="10" s="1"/>
  <c r="J40" i="10" s="1"/>
  <c r="J39" i="10"/>
  <c r="E36" i="10"/>
  <c r="F36" i="10" s="1"/>
  <c r="H35" i="10"/>
  <c r="I35" i="10" s="1"/>
  <c r="J35" i="10" s="1"/>
  <c r="G35" i="10"/>
  <c r="J34" i="10"/>
  <c r="G34" i="10"/>
  <c r="J33" i="10"/>
  <c r="G33" i="10"/>
  <c r="H32" i="10"/>
  <c r="I32" i="10" s="1"/>
  <c r="J32" i="10" s="1"/>
  <c r="G32" i="10"/>
  <c r="H31" i="10"/>
  <c r="I31" i="10" s="1"/>
  <c r="J31" i="10" s="1"/>
  <c r="G31" i="10"/>
  <c r="G30" i="10"/>
  <c r="I30" i="10" s="1"/>
  <c r="J30" i="10" s="1"/>
  <c r="J29" i="10"/>
  <c r="G29" i="10"/>
  <c r="J28" i="10"/>
  <c r="G28" i="10"/>
  <c r="E27" i="10"/>
  <c r="F27" i="10" s="1"/>
  <c r="F26" i="10"/>
  <c r="G26" i="10" s="1"/>
  <c r="F25" i="10"/>
  <c r="G25" i="10" s="1"/>
  <c r="H24" i="10"/>
  <c r="J24" i="10" s="1"/>
  <c r="G24" i="10"/>
  <c r="J23" i="10"/>
  <c r="E22" i="10"/>
  <c r="F22" i="10" s="1"/>
  <c r="E20" i="10"/>
  <c r="F20" i="10" s="1"/>
  <c r="J19" i="10"/>
  <c r="F19" i="10"/>
  <c r="E18" i="10"/>
  <c r="F18" i="10" s="1"/>
  <c r="E15" i="10"/>
  <c r="F15" i="10" s="1"/>
  <c r="E13" i="10"/>
  <c r="F13" i="10" s="1"/>
  <c r="E11" i="10"/>
  <c r="F11" i="10" s="1"/>
  <c r="G11" i="10" s="1"/>
  <c r="I11" i="10" s="1"/>
  <c r="C41" i="9"/>
  <c r="I40" i="9"/>
  <c r="J40" i="9" s="1"/>
  <c r="I39" i="9"/>
  <c r="J39" i="9" s="1"/>
  <c r="H39" i="9"/>
  <c r="G39" i="9"/>
  <c r="F38" i="9"/>
  <c r="F37" i="9"/>
  <c r="E36" i="9"/>
  <c r="F36" i="9" s="1"/>
  <c r="H35" i="9"/>
  <c r="I35" i="9" s="1"/>
  <c r="J35" i="9" s="1"/>
  <c r="G35" i="9"/>
  <c r="J34" i="9"/>
  <c r="G34" i="9"/>
  <c r="J33" i="9"/>
  <c r="G33" i="9"/>
  <c r="H32" i="9"/>
  <c r="I32" i="9" s="1"/>
  <c r="J32" i="9" s="1"/>
  <c r="G32" i="9"/>
  <c r="H31" i="9"/>
  <c r="I31" i="9" s="1"/>
  <c r="J31" i="9" s="1"/>
  <c r="G31" i="9"/>
  <c r="G30" i="9"/>
  <c r="I30" i="9" s="1"/>
  <c r="J30" i="9" s="1"/>
  <c r="J29" i="9"/>
  <c r="G29" i="9"/>
  <c r="J28" i="9"/>
  <c r="G28" i="9"/>
  <c r="F27" i="9"/>
  <c r="E27" i="9"/>
  <c r="F26" i="9"/>
  <c r="F25" i="9"/>
  <c r="G25" i="9" s="1"/>
  <c r="H24" i="9"/>
  <c r="I24" i="9" s="1"/>
  <c r="J24" i="9" s="1"/>
  <c r="G24" i="9"/>
  <c r="G23" i="9"/>
  <c r="I23" i="9" s="1"/>
  <c r="J23" i="9" s="1"/>
  <c r="F22" i="9"/>
  <c r="E22" i="9"/>
  <c r="E20" i="9"/>
  <c r="F20" i="9" s="1"/>
  <c r="J19" i="9"/>
  <c r="F19" i="9"/>
  <c r="F18" i="9"/>
  <c r="G18" i="9" s="1"/>
  <c r="E18" i="9"/>
  <c r="E15" i="9"/>
  <c r="F15" i="9" s="1"/>
  <c r="F13" i="9"/>
  <c r="E13" i="9"/>
  <c r="F11" i="9"/>
  <c r="G11" i="9" s="1"/>
  <c r="I11" i="9" s="1"/>
  <c r="E11" i="9"/>
  <c r="G18" i="10" l="1"/>
  <c r="I18" i="10" s="1"/>
  <c r="J18" i="10" s="1"/>
  <c r="I25" i="10"/>
  <c r="J25" i="10" s="1"/>
  <c r="I26" i="10"/>
  <c r="J26" i="10" s="1"/>
  <c r="J41" i="11"/>
  <c r="I25" i="9"/>
  <c r="J25" i="9" s="1"/>
  <c r="I26" i="9"/>
  <c r="J26" i="9" s="1"/>
  <c r="G26" i="9"/>
  <c r="G15" i="10"/>
  <c r="I15" i="10" s="1"/>
  <c r="J15" i="10" s="1"/>
  <c r="G20" i="10"/>
  <c r="I20" i="10" s="1"/>
  <c r="J20" i="10" s="1"/>
  <c r="G13" i="10"/>
  <c r="I13" i="10" s="1"/>
  <c r="J13" i="10" s="1"/>
  <c r="G22" i="10"/>
  <c r="I22" i="10" s="1"/>
  <c r="J22" i="10" s="1"/>
  <c r="G27" i="10"/>
  <c r="I27" i="10" s="1"/>
  <c r="J27" i="10" s="1"/>
  <c r="G36" i="10"/>
  <c r="I36" i="10" s="1"/>
  <c r="J36" i="10" s="1"/>
  <c r="G37" i="10"/>
  <c r="I37" i="10" s="1"/>
  <c r="J37" i="10" s="1"/>
  <c r="G38" i="10"/>
  <c r="I38" i="10" s="1"/>
  <c r="J38" i="10" s="1"/>
  <c r="G15" i="9"/>
  <c r="I15" i="9" s="1"/>
  <c r="J15" i="9" s="1"/>
  <c r="I27" i="9"/>
  <c r="J27" i="9" s="1"/>
  <c r="I13" i="9"/>
  <c r="J13" i="9" s="1"/>
  <c r="G20" i="9"/>
  <c r="I20" i="9"/>
  <c r="J20" i="9" s="1"/>
  <c r="J18" i="9"/>
  <c r="G13" i="9"/>
  <c r="G22" i="9"/>
  <c r="I22" i="9" s="1"/>
  <c r="J22" i="9" s="1"/>
  <c r="G27" i="9"/>
  <c r="G36" i="9"/>
  <c r="I36" i="9" s="1"/>
  <c r="J36" i="9" s="1"/>
  <c r="G37" i="9"/>
  <c r="I37" i="9" s="1"/>
  <c r="J37" i="9" s="1"/>
  <c r="G38" i="9"/>
  <c r="I38" i="9" s="1"/>
  <c r="J38" i="9" s="1"/>
  <c r="H47" i="7"/>
  <c r="I47" i="7" s="1"/>
  <c r="J47" i="7" s="1"/>
  <c r="G47" i="7"/>
  <c r="G46" i="7"/>
  <c r="F46" i="7"/>
  <c r="J45" i="7"/>
  <c r="G45" i="7"/>
  <c r="H44" i="7"/>
  <c r="I44" i="7" s="1"/>
  <c r="J44" i="7" s="1"/>
  <c r="G44" i="7"/>
  <c r="J43" i="7"/>
  <c r="G43" i="7"/>
  <c r="J42" i="7"/>
  <c r="F42" i="7"/>
  <c r="H40" i="7"/>
  <c r="I40" i="7" s="1"/>
  <c r="J40" i="7" s="1"/>
  <c r="H39" i="7"/>
  <c r="I39" i="7" s="1"/>
  <c r="J39" i="7" s="1"/>
  <c r="G39" i="7"/>
  <c r="F38" i="7"/>
  <c r="F37" i="7"/>
  <c r="E36" i="7"/>
  <c r="F36" i="7" s="1"/>
  <c r="H35" i="7"/>
  <c r="I35" i="7" s="1"/>
  <c r="J35" i="7" s="1"/>
  <c r="G35" i="7"/>
  <c r="J34" i="7"/>
  <c r="G34" i="7"/>
  <c r="G33" i="7"/>
  <c r="H32" i="7"/>
  <c r="I32" i="7" s="1"/>
  <c r="J32" i="7" s="1"/>
  <c r="G32" i="7"/>
  <c r="H31" i="7"/>
  <c r="I31" i="7" s="1"/>
  <c r="J31" i="7" s="1"/>
  <c r="G31" i="7"/>
  <c r="G30" i="7"/>
  <c r="I30" i="7" s="1"/>
  <c r="J30" i="7" s="1"/>
  <c r="J29" i="7"/>
  <c r="G29" i="7"/>
  <c r="J28" i="7"/>
  <c r="G28" i="7"/>
  <c r="E27" i="7"/>
  <c r="F27" i="7" s="1"/>
  <c r="F26" i="7"/>
  <c r="F25" i="7"/>
  <c r="G24" i="7"/>
  <c r="I24" i="7" s="1"/>
  <c r="J24" i="7" s="1"/>
  <c r="G23" i="7"/>
  <c r="I23" i="7" s="1"/>
  <c r="J23" i="7" s="1"/>
  <c r="E22" i="7"/>
  <c r="F22" i="7" s="1"/>
  <c r="E20" i="7"/>
  <c r="F20" i="7" s="1"/>
  <c r="J19" i="7"/>
  <c r="F19" i="7"/>
  <c r="E18" i="7"/>
  <c r="F18" i="7" s="1"/>
  <c r="J18" i="7" s="1"/>
  <c r="E15" i="7"/>
  <c r="F15" i="7" s="1"/>
  <c r="E13" i="7"/>
  <c r="F13" i="7" s="1"/>
  <c r="E11" i="7"/>
  <c r="F11" i="7" s="1"/>
  <c r="G11" i="7" s="1"/>
  <c r="I11" i="7" s="1"/>
  <c r="J33" i="6"/>
  <c r="H24" i="6"/>
  <c r="I24" i="6" s="1"/>
  <c r="J24" i="6" s="1"/>
  <c r="C41" i="6"/>
  <c r="H40" i="6"/>
  <c r="I40" i="6" s="1"/>
  <c r="J40" i="6" s="1"/>
  <c r="H39" i="6"/>
  <c r="I39" i="6" s="1"/>
  <c r="J39" i="6" s="1"/>
  <c r="G39" i="6"/>
  <c r="F38" i="6"/>
  <c r="F37" i="6"/>
  <c r="E36" i="6"/>
  <c r="F36" i="6" s="1"/>
  <c r="H35" i="6"/>
  <c r="I35" i="6" s="1"/>
  <c r="J35" i="6" s="1"/>
  <c r="G35" i="6"/>
  <c r="J34" i="6"/>
  <c r="G34" i="6"/>
  <c r="G33" i="6"/>
  <c r="H32" i="6"/>
  <c r="I32" i="6" s="1"/>
  <c r="J32" i="6" s="1"/>
  <c r="G32" i="6"/>
  <c r="H31" i="6"/>
  <c r="I31" i="6" s="1"/>
  <c r="J31" i="6" s="1"/>
  <c r="G31" i="6"/>
  <c r="G30" i="6"/>
  <c r="I30" i="6" s="1"/>
  <c r="J30" i="6" s="1"/>
  <c r="J29" i="6"/>
  <c r="G29" i="6"/>
  <c r="J28" i="6"/>
  <c r="G28" i="6"/>
  <c r="F27" i="6"/>
  <c r="G27" i="6" s="1"/>
  <c r="E27" i="6"/>
  <c r="F26" i="6"/>
  <c r="F25" i="6"/>
  <c r="G25" i="6" s="1"/>
  <c r="G24" i="6"/>
  <c r="G23" i="6"/>
  <c r="I23" i="6" s="1"/>
  <c r="J23" i="6" s="1"/>
  <c r="E22" i="6"/>
  <c r="F22" i="6" s="1"/>
  <c r="E20" i="6"/>
  <c r="F20" i="6" s="1"/>
  <c r="J19" i="6"/>
  <c r="F19" i="6"/>
  <c r="F18" i="6"/>
  <c r="J18" i="6" s="1"/>
  <c r="E18" i="6"/>
  <c r="E15" i="6"/>
  <c r="F15" i="6" s="1"/>
  <c r="E13" i="6"/>
  <c r="F13" i="6" s="1"/>
  <c r="G13" i="6" s="1"/>
  <c r="E11" i="6"/>
  <c r="F11" i="6" s="1"/>
  <c r="G11" i="6" s="1"/>
  <c r="I11" i="6" s="1"/>
  <c r="I27" i="5"/>
  <c r="F27" i="5"/>
  <c r="E27" i="5"/>
  <c r="F19" i="5"/>
  <c r="F22" i="5"/>
  <c r="G22" i="5" s="1"/>
  <c r="E22" i="5"/>
  <c r="G23" i="5"/>
  <c r="I23" i="5" s="1"/>
  <c r="J23" i="5" s="1"/>
  <c r="H40" i="5"/>
  <c r="I40" i="5" s="1"/>
  <c r="J40" i="5" s="1"/>
  <c r="H32" i="5"/>
  <c r="I32" i="5" s="1"/>
  <c r="J32" i="5" s="1"/>
  <c r="E26" i="5"/>
  <c r="F26" i="5" s="1"/>
  <c r="F36" i="5"/>
  <c r="G36" i="5" s="1"/>
  <c r="E36" i="5"/>
  <c r="E13" i="5"/>
  <c r="F13" i="5" s="1"/>
  <c r="C41" i="5"/>
  <c r="H39" i="5"/>
  <c r="I39" i="5" s="1"/>
  <c r="J39" i="5" s="1"/>
  <c r="G39" i="5"/>
  <c r="F38" i="5"/>
  <c r="F37" i="5"/>
  <c r="H35" i="5"/>
  <c r="I35" i="5" s="1"/>
  <c r="J35" i="5" s="1"/>
  <c r="G35" i="5"/>
  <c r="J34" i="5"/>
  <c r="G34" i="5"/>
  <c r="J33" i="5"/>
  <c r="G33" i="5"/>
  <c r="G32" i="5"/>
  <c r="H31" i="5"/>
  <c r="I31" i="5" s="1"/>
  <c r="J31" i="5" s="1"/>
  <c r="G31" i="5"/>
  <c r="G30" i="5"/>
  <c r="I30" i="5" s="1"/>
  <c r="J30" i="5" s="1"/>
  <c r="J29" i="5"/>
  <c r="G29" i="5"/>
  <c r="J28" i="5"/>
  <c r="G28" i="5"/>
  <c r="J27" i="5"/>
  <c r="G27" i="5"/>
  <c r="F25" i="5"/>
  <c r="G25" i="5" s="1"/>
  <c r="G24" i="5"/>
  <c r="I24" i="5" s="1"/>
  <c r="J24" i="5" s="1"/>
  <c r="E20" i="5"/>
  <c r="F20" i="5" s="1"/>
  <c r="G20" i="5" s="1"/>
  <c r="J19" i="5"/>
  <c r="E18" i="5"/>
  <c r="F18" i="5" s="1"/>
  <c r="J18" i="5" s="1"/>
  <c r="E15" i="5"/>
  <c r="F15" i="5" s="1"/>
  <c r="E11" i="5"/>
  <c r="I35" i="4"/>
  <c r="J35" i="4" s="1"/>
  <c r="H35" i="4"/>
  <c r="I34" i="4"/>
  <c r="F34" i="4"/>
  <c r="G34" i="4" s="1"/>
  <c r="I33" i="4"/>
  <c r="J33" i="4" s="1"/>
  <c r="F33" i="4"/>
  <c r="G33" i="4" s="1"/>
  <c r="I31" i="4"/>
  <c r="J31" i="4" s="1"/>
  <c r="H31" i="4"/>
  <c r="J30" i="4"/>
  <c r="I27" i="4"/>
  <c r="H27" i="4"/>
  <c r="I26" i="4"/>
  <c r="J26" i="4" s="1"/>
  <c r="G26" i="4"/>
  <c r="J25" i="4"/>
  <c r="J24" i="4"/>
  <c r="F21" i="4"/>
  <c r="G21" i="4" s="1"/>
  <c r="J22" i="4"/>
  <c r="J23" i="4"/>
  <c r="J27" i="4"/>
  <c r="J28" i="4"/>
  <c r="J29" i="4"/>
  <c r="J32" i="4"/>
  <c r="J34" i="4"/>
  <c r="J36" i="4"/>
  <c r="J20" i="4"/>
  <c r="J19" i="4"/>
  <c r="J17" i="4"/>
  <c r="E17" i="4"/>
  <c r="E15" i="4"/>
  <c r="F15" i="4" s="1"/>
  <c r="I20" i="4"/>
  <c r="I19" i="4"/>
  <c r="G35" i="4"/>
  <c r="G32" i="4"/>
  <c r="G31" i="4"/>
  <c r="G30" i="4"/>
  <c r="G29" i="4"/>
  <c r="G28" i="4"/>
  <c r="G27" i="4"/>
  <c r="G25" i="4"/>
  <c r="G24" i="4"/>
  <c r="G23" i="4"/>
  <c r="G22" i="4"/>
  <c r="G20" i="4"/>
  <c r="G19" i="4"/>
  <c r="J16" i="4"/>
  <c r="G12" i="4"/>
  <c r="I12" i="4" s="1"/>
  <c r="J12" i="4" s="1"/>
  <c r="F12" i="4"/>
  <c r="E12" i="4"/>
  <c r="G11" i="4"/>
  <c r="F11" i="4"/>
  <c r="J49" i="7" l="1"/>
  <c r="I21" i="4"/>
  <c r="J21" i="4" s="1"/>
  <c r="J41" i="10"/>
  <c r="I26" i="5"/>
  <c r="J41" i="9"/>
  <c r="I46" i="7"/>
  <c r="J46" i="7" s="1"/>
  <c r="G20" i="7"/>
  <c r="I20" i="7" s="1"/>
  <c r="J20" i="7" s="1"/>
  <c r="G15" i="7"/>
  <c r="I15" i="7" s="1"/>
  <c r="J15" i="7" s="1"/>
  <c r="G26" i="7"/>
  <c r="I26" i="7" s="1"/>
  <c r="J26" i="7" s="1"/>
  <c r="G13" i="7"/>
  <c r="I13" i="7" s="1"/>
  <c r="J13" i="7" s="1"/>
  <c r="G18" i="7"/>
  <c r="G22" i="7"/>
  <c r="I22" i="7" s="1"/>
  <c r="J22" i="7" s="1"/>
  <c r="G25" i="7"/>
  <c r="I25" i="7" s="1"/>
  <c r="J25" i="7" s="1"/>
  <c r="G27" i="7"/>
  <c r="I27" i="7" s="1"/>
  <c r="J27" i="7" s="1"/>
  <c r="G36" i="7"/>
  <c r="I36" i="7" s="1"/>
  <c r="J36" i="7" s="1"/>
  <c r="G37" i="7"/>
  <c r="I37" i="7" s="1"/>
  <c r="J37" i="7" s="1"/>
  <c r="G38" i="7"/>
  <c r="I38" i="7" s="1"/>
  <c r="J38" i="7" s="1"/>
  <c r="G26" i="6"/>
  <c r="I26" i="6" s="1"/>
  <c r="J26" i="6" s="1"/>
  <c r="G20" i="6"/>
  <c r="I20" i="6" s="1"/>
  <c r="J20" i="6" s="1"/>
  <c r="G15" i="6"/>
  <c r="I15" i="6" s="1"/>
  <c r="J15" i="6" s="1"/>
  <c r="I13" i="6"/>
  <c r="J13" i="6" s="1"/>
  <c r="I25" i="6"/>
  <c r="J25" i="6" s="1"/>
  <c r="I27" i="6"/>
  <c r="J27" i="6" s="1"/>
  <c r="G18" i="6"/>
  <c r="G22" i="6"/>
  <c r="I22" i="6" s="1"/>
  <c r="J22" i="6" s="1"/>
  <c r="G36" i="6"/>
  <c r="I36" i="6" s="1"/>
  <c r="J36" i="6" s="1"/>
  <c r="G37" i="6"/>
  <c r="I37" i="6" s="1"/>
  <c r="J37" i="6" s="1"/>
  <c r="G38" i="6"/>
  <c r="I38" i="6" s="1"/>
  <c r="J38" i="6" s="1"/>
  <c r="I20" i="5"/>
  <c r="I22" i="5"/>
  <c r="J22" i="5" s="1"/>
  <c r="J20" i="5"/>
  <c r="G13" i="5"/>
  <c r="I13" i="5"/>
  <c r="J13" i="5" s="1"/>
  <c r="G26" i="5"/>
  <c r="I36" i="5"/>
  <c r="J36" i="5" s="1"/>
  <c r="I25" i="5"/>
  <c r="J25" i="5" s="1"/>
  <c r="G15" i="5"/>
  <c r="I15" i="5" s="1"/>
  <c r="J15" i="5" s="1"/>
  <c r="F11" i="5"/>
  <c r="G11" i="5" s="1"/>
  <c r="I11" i="5" s="1"/>
  <c r="G18" i="5"/>
  <c r="G37" i="5"/>
  <c r="I37" i="5" s="1"/>
  <c r="J37" i="5" s="1"/>
  <c r="G38" i="5"/>
  <c r="I38" i="5" s="1"/>
  <c r="J38" i="5" s="1"/>
  <c r="J37" i="4"/>
  <c r="G15" i="4"/>
  <c r="E11" i="4"/>
  <c r="I11" i="4" s="1"/>
  <c r="C37" i="4"/>
  <c r="J26" i="5" l="1"/>
  <c r="J41" i="5" s="1"/>
  <c r="J41" i="6"/>
</calcChain>
</file>

<file path=xl/sharedStrings.xml><?xml version="1.0" encoding="utf-8"?>
<sst xmlns="http://schemas.openxmlformats.org/spreadsheetml/2006/main" count="1275" uniqueCount="267">
  <si>
    <t>Група централізованого  господарського обслуговування</t>
  </si>
  <si>
    <t>Централізована бухгалтерія</t>
  </si>
  <si>
    <t>Кількість  ставок</t>
  </si>
  <si>
    <t>Оклад</t>
  </si>
  <si>
    <t>Підвищення оплати праці 10%</t>
  </si>
  <si>
    <t>Надбавка           за шкідливі умови</t>
  </si>
  <si>
    <t>Разом (грн.)</t>
  </si>
  <si>
    <t>Директор школи 15р.</t>
  </si>
  <si>
    <t>Заступник директора з навчальної,навчально-виховної роботи.</t>
  </si>
  <si>
    <t>Керівник гуртка 9-12р.</t>
  </si>
  <si>
    <t>Завідувач  господарства 7-8р.</t>
  </si>
  <si>
    <t>Педагог-організатор;</t>
  </si>
  <si>
    <t>педагог соціальний 10-14р</t>
  </si>
  <si>
    <t>Секретар-друкарка5р.</t>
  </si>
  <si>
    <t>Зав.бібліотекою</t>
  </si>
  <si>
    <t>Бібліотекар-8-11р.</t>
  </si>
  <si>
    <t>Асистент вчителя 12р.</t>
  </si>
  <si>
    <t>Гардеробник</t>
  </si>
  <si>
    <t>Робітник з комплексного обслуговування  й ремонту будинків 2-5р.</t>
  </si>
  <si>
    <t>Машиніст(кочегар) котельні.оператор газової котельні. 2-5р</t>
  </si>
  <si>
    <t>Сестра медична6-9р</t>
  </si>
  <si>
    <t>Кухар2-6р.</t>
  </si>
  <si>
    <t>Підсобний робітник</t>
  </si>
  <si>
    <t>Двірник</t>
  </si>
  <si>
    <t>Сторож1.</t>
  </si>
  <si>
    <t>Прибиральник службових приміщень 1р.</t>
  </si>
  <si>
    <t>Практичний психолог</t>
  </si>
  <si>
    <t>Вихователь дит.садка 10-14р.</t>
  </si>
  <si>
    <t>Муз.керівник 9-12р</t>
  </si>
  <si>
    <t>Помічник вихователя5р.</t>
  </si>
  <si>
    <t>Машиніст по пранню  білизни</t>
  </si>
  <si>
    <t xml:space="preserve"> </t>
  </si>
  <si>
    <t>Всього</t>
  </si>
  <si>
    <t xml:space="preserve">Директор </t>
  </si>
  <si>
    <t xml:space="preserve">Головний економіст </t>
  </si>
  <si>
    <t>Погоджено Голова профспілкового комітету</t>
  </si>
  <si>
    <t>Педагог соціальний 10-14р</t>
  </si>
  <si>
    <t>Вихователь ГПД</t>
  </si>
  <si>
    <t>Лаборант 5р.</t>
  </si>
  <si>
    <t>Приміщення  с.Красноліси</t>
  </si>
  <si>
    <t>Педагог організатор 10-14р</t>
  </si>
  <si>
    <t>Педагог-соціальний; психолог</t>
  </si>
  <si>
    <t>Вихователь,асистент вчителя 12р.</t>
  </si>
  <si>
    <t>Вихователь ГПД  10-14р.</t>
  </si>
  <si>
    <t>Педагог-організатор;10-14р.</t>
  </si>
  <si>
    <t>Вихователь д.с. 10-14р.</t>
  </si>
  <si>
    <t>Секретар-друкарка</t>
  </si>
  <si>
    <t>Секретар-друкарка  5р.</t>
  </si>
  <si>
    <t>Завідувач філ опорної школи 14-15р.</t>
  </si>
  <si>
    <t>Заступник завідувача філії з  навчальної , навчально- виховної роботи в опорній школі</t>
  </si>
  <si>
    <t>Зав .бліотекою-8-11р.</t>
  </si>
  <si>
    <t>Інженер-електронік 6-10р.</t>
  </si>
  <si>
    <t>Сквирський академічний ліцей №2 Сквирської міської ради Київської області</t>
  </si>
  <si>
    <t>Директор школи 17р.</t>
  </si>
  <si>
    <t>Фахівець з охорони праці5-7р.</t>
  </si>
  <si>
    <t>Сторож (охоронець) 1р.</t>
  </si>
  <si>
    <t>Електромонтер з ремонту та обслуговування  електроустаткування</t>
  </si>
  <si>
    <t>О.ЗАБОЛОТНИЙ</t>
  </si>
  <si>
    <t>Гардеробник 1р.</t>
  </si>
  <si>
    <t>Машиніст (кочегар) котельні, оператор газової котельні 5р.</t>
  </si>
  <si>
    <t>Помічник вихователя 5р.</t>
  </si>
  <si>
    <t>Муз.керівник 9-12р.</t>
  </si>
  <si>
    <t>Машиніст (кочегар ) котельні, оператор газової котельні 2-5р.</t>
  </si>
  <si>
    <t>Сквирський  навчально-виховний  комплекс "заклад  загальної  середньої освіти  І-ІІІст.№5 - заклад дошкільної освіти" Сквирської міської ради Київської області</t>
  </si>
  <si>
    <t>Машиніст (кочегар) котельні,оператор газової котельні 5р.</t>
  </si>
  <si>
    <t>Машиніст ( оператор газових котелень)</t>
  </si>
  <si>
    <t>Машиніст по пранню білизни</t>
  </si>
  <si>
    <t>Асистент вихователя</t>
  </si>
  <si>
    <t>О.ЛУЦЕНКО</t>
  </si>
  <si>
    <t>Г.ПОЛІЩУК</t>
  </si>
  <si>
    <t>Директор (завідувач) 14-16-р.</t>
  </si>
  <si>
    <t>Сестра  медична старша 6-9р.</t>
  </si>
  <si>
    <t>Практичний психолог 10-14р.</t>
  </si>
  <si>
    <t>Учитель-логопед  10-14р.</t>
  </si>
  <si>
    <t>Завідувач господарством 7-8р.</t>
  </si>
  <si>
    <t>Слюсар-електромонтер 2-5р.</t>
  </si>
  <si>
    <t>Вихователь-методист 10-14р.</t>
  </si>
  <si>
    <t>Інструктор з фізкультури 9-12р.</t>
  </si>
  <si>
    <t>Вихователь  10-14р.</t>
  </si>
  <si>
    <t>Двірник 1р.</t>
  </si>
  <si>
    <t>Каштелян 2р.</t>
  </si>
  <si>
    <t>Сквирський заклад дошкільної освіти (ясла-садок) комбінованого  типу "Світанок"  №1 Сквирської міської ради Київської області</t>
  </si>
  <si>
    <t>Сквирський заклад дошкільної освіти (ясла-садок) комбінованого  типу  №2 "Малятко" Сквирської міської ради Київської області</t>
  </si>
  <si>
    <t>Помічник вихователя 5-6р.</t>
  </si>
  <si>
    <t>Помічник вихователя5-6р.</t>
  </si>
  <si>
    <t>Сквирський заклад дошкільної освіти (ясла-садок) №5 "Калинка" Сквирської міської ради Київської області</t>
  </si>
  <si>
    <t>Сторож 1р</t>
  </si>
  <si>
    <t>Ю.КАРБІВСЬКА</t>
  </si>
  <si>
    <t>Н.ВОЙЦЕХІВСЬКА</t>
  </si>
  <si>
    <t>С.ОСКІЛКО</t>
  </si>
  <si>
    <t>Сквирський заклад дошкільної освіти (ясла-садок) комбінованого  типу  №6 "Ромашка" Сквирської міської ради Київської області</t>
  </si>
  <si>
    <t>Шеф-кухар2-6р.</t>
  </si>
  <si>
    <t>Діловод 4р.</t>
  </si>
  <si>
    <t>Комірник 2р.</t>
  </si>
  <si>
    <t>Асистент  вихователя 10-12р.</t>
  </si>
  <si>
    <t>Сторож  1р.</t>
  </si>
  <si>
    <t>Л.КУЛЬБАБЕНКО</t>
  </si>
  <si>
    <t>Рудянський заклад дошкільної освіти (ясла-садок)  "Сонечко" Сквирської міської ради Київської області</t>
  </si>
  <si>
    <t>Комунальний заклад  Сквирської міської  ради " Сквирський центр профісійного розвитку педпгогічних працівників"</t>
  </si>
  <si>
    <t>Директор 15р.</t>
  </si>
  <si>
    <t>Консультант  10-14р.</t>
  </si>
  <si>
    <t>Психолог 10-14р.</t>
  </si>
  <si>
    <t>Л.КОТЯЙ</t>
  </si>
  <si>
    <t>Директор  15-17-р.</t>
  </si>
  <si>
    <t>Вчитель-логопед  10-14р.</t>
  </si>
  <si>
    <t>Медична сестра  6-9р.</t>
  </si>
  <si>
    <t xml:space="preserve">Підвищення заробітної плати25% </t>
  </si>
  <si>
    <t xml:space="preserve">Доплата  за вислугу років   30%  </t>
  </si>
  <si>
    <t>А.МАРКОВА</t>
  </si>
  <si>
    <t>Комунальний заклад  Сквирської міської  ради " Сквирський інклюзивний центр"</t>
  </si>
  <si>
    <t>Заступник головного бухгалтера</t>
  </si>
  <si>
    <t>Головний бухгалтер  10р.</t>
  </si>
  <si>
    <t>Бухгалтер 8-10р.</t>
  </si>
  <si>
    <t>Головний економіст 10р</t>
  </si>
  <si>
    <t>Економіст 8-10р.</t>
  </si>
  <si>
    <t>Керівник групи централізованого  господарського  обслуговування  10р.</t>
  </si>
  <si>
    <t>Інженер з охорони праці 7-10р.</t>
  </si>
  <si>
    <t>Інженер -програміст 7-10р.</t>
  </si>
  <si>
    <r>
      <t>Економіст(</t>
    </r>
    <r>
      <rPr>
        <sz val="8"/>
        <color theme="1"/>
        <rFont val="Times New Roman"/>
        <family val="1"/>
        <charset val="204"/>
      </rPr>
      <t xml:space="preserve"> з питань енергетичного менеджменту  та моніторингу енергоспоживання 7-10р)</t>
    </r>
  </si>
  <si>
    <r>
      <t xml:space="preserve">Технолог </t>
    </r>
    <r>
      <rPr>
        <sz val="8"/>
        <color theme="1"/>
        <rFont val="Times New Roman"/>
        <family val="1"/>
        <charset val="204"/>
      </rPr>
      <t>( з організації дитячого харчування)7- 10р.</t>
    </r>
  </si>
  <si>
    <r>
      <t xml:space="preserve">Зав.кадрами </t>
    </r>
    <r>
      <rPr>
        <sz val="8"/>
        <color theme="1"/>
        <rFont val="Times New Roman"/>
        <family val="1"/>
        <charset val="204"/>
      </rPr>
      <t>( та  з питань  правового  забезпечення) 7-10р.</t>
    </r>
  </si>
  <si>
    <t>Юрист 7-10р.</t>
  </si>
  <si>
    <t>Водій 3р.</t>
  </si>
  <si>
    <t>Доплата класність 25%</t>
  </si>
  <si>
    <t>Доплата  за ненормований робочий день  25%</t>
  </si>
  <si>
    <t>Водій 2р.</t>
  </si>
  <si>
    <t>Водій 4</t>
  </si>
  <si>
    <t>Водій 5р.</t>
  </si>
  <si>
    <t>Механік 8р.</t>
  </si>
  <si>
    <t>Медична сестра 6-9р.</t>
  </si>
  <si>
    <t>Оператор газової котельні 2р.</t>
  </si>
  <si>
    <t>Зав.складом 8р.</t>
  </si>
  <si>
    <t>Прибиральник службових  приміщень 1р.</t>
  </si>
  <si>
    <t>Слюсар- електрик з ремонту  електроустаткування  5р.</t>
  </si>
  <si>
    <t>Секретар-друкарка 5р.</t>
  </si>
  <si>
    <t>Діловод 5р.</t>
  </si>
  <si>
    <t>Бібліотекар 8-11р.</t>
  </si>
  <si>
    <t>Логопедичний пункт</t>
  </si>
  <si>
    <t>Вчитель-логопед 10-14р.</t>
  </si>
  <si>
    <t>Сквирська  дитячо-юнацька спортивна школа  ім.Воропая П.М. Сквирської міської ради  Київської області</t>
  </si>
  <si>
    <t>Надбавка за вислугу років  10-30%</t>
  </si>
  <si>
    <t>Заступник директора</t>
  </si>
  <si>
    <t>Робітник з комплексного обслуговування  будинків 4р.</t>
  </si>
  <si>
    <t>Прибиральник службових приміщень 2р.</t>
  </si>
  <si>
    <t>Сестра медична 6-9р.</t>
  </si>
  <si>
    <t>Сторож 1р.</t>
  </si>
  <si>
    <t>Секретар -друкарка 5р.</t>
  </si>
  <si>
    <t>Директор                                                                                             О.ПОЛЬГУН</t>
  </si>
  <si>
    <t xml:space="preserve">      </t>
  </si>
  <si>
    <t>Доплата  за вислугу років     10-30%</t>
  </si>
  <si>
    <t>Надбавка    за шкідливі умови 10-12%</t>
  </si>
  <si>
    <t>Разом  фонд зар.плати  за місяць  (грн.)</t>
  </si>
  <si>
    <t>Типовий штатний розпис</t>
  </si>
  <si>
    <t>Буківський навчально-виховний  комплекс " заклад  загальної  середньої освіти І-ІІІ ст.- заклад дошкільної освіти "  Сквирської  міської ради Київської області</t>
  </si>
  <si>
    <t>Горобіївський навчально-виховний комплекс "заклад  загальної середньої освіти І-ІІІст.-заклад дошкільної освіти" Сквирської міської ради Київської області</t>
  </si>
  <si>
    <t>Разом фонд заробітної плати за місяць (грн.)</t>
  </si>
  <si>
    <t>Дулицький навчально-виховний комплекс " заклад загальної  середньої  освіти  І-ІІІст.- заклад дошкільної освіти " Сквирської міської ради київської області</t>
  </si>
  <si>
    <t>Оріховеький навчально-виховний  комплекс " заклад загальної середньої освіти І-ІІІст.-заклад дошкільної освіти" Сквирської  міської ради Київської області</t>
  </si>
  <si>
    <t>Шамраївський навчально-виховний комплекс  "заклад  загальної середньої освіти І-ІІІ ст.-заклад дошкільної освіти " Сквирської  міської  ради Київської  області</t>
  </si>
  <si>
    <t>Пустоварівський   навчально-виховний комплекс  "заклад  загальної середньої освіти І-ІІІст.- заклад дошкільної освіти  " Сквирської міської ради Київської області</t>
  </si>
  <si>
    <t>Сквирський заклад загальної  середньої  освіти і-ІІІст. №1 ім.М.Ольшевського Сквирської  міської ради Київської області</t>
  </si>
  <si>
    <t>Сквирський заклад загальної  середньої освіти  І-ІІІст. №3 імені Петра Тисьменного Сквирської  міської ради Київської області</t>
  </si>
  <si>
    <t>Сквирський академічний ліцей  інформаційних технологій "Перспектива" Сквирської міської ради Київської області</t>
  </si>
  <si>
    <t>Сквирський академічний ліцей  Сквирської міської ради Київської області</t>
  </si>
  <si>
    <t>Сквирський заклад дошкільної освіти (ясла-садок) №3 "Берізка" Сквирської міської ради Київської області</t>
  </si>
  <si>
    <t>Методист  10-14р.</t>
  </si>
  <si>
    <t>Сквирський центр дитячої юнацької творчості Сквирської міської ради Київської області</t>
  </si>
  <si>
    <t>Педагог соціальний 10-14р.</t>
  </si>
  <si>
    <t>Педагог-організатор  10-14р.</t>
  </si>
  <si>
    <t>Заступник директора з адміністративно-господарської частини  -10%</t>
  </si>
  <si>
    <t>Сквирський дитячий  будинок "Надяі"  Сквирської міської ради Київської області</t>
  </si>
  <si>
    <t>Директор15р.</t>
  </si>
  <si>
    <t>Педагог соціальний -10-14р.</t>
  </si>
  <si>
    <t>Практичний психолог   10-14р.</t>
  </si>
  <si>
    <t>Вихователь 10-14р.</t>
  </si>
  <si>
    <t>Музичний керівник  9-12р..</t>
  </si>
  <si>
    <t>Завідувач господарства 8р.</t>
  </si>
  <si>
    <t>Кухар 2-6р.</t>
  </si>
  <si>
    <t>Підсобний робітник 1р.</t>
  </si>
  <si>
    <t>Машиніст по пранню білизни 2р.</t>
  </si>
  <si>
    <t>С.СИДОРЕНКО</t>
  </si>
  <si>
    <t>В.КРУГЛІЙ</t>
  </si>
  <si>
    <t>Ю.НІКОЛАЄНКО</t>
  </si>
  <si>
    <t>Г.СОПІЖЕНКО</t>
  </si>
  <si>
    <t>Л.АНТОНЯН</t>
  </si>
  <si>
    <t>А.ВИГІВСЬКА</t>
  </si>
  <si>
    <t>В.СИЧ</t>
  </si>
  <si>
    <t>Л.САРАФЕНЮК</t>
  </si>
  <si>
    <t>О.ГОНЧАРУК</t>
  </si>
  <si>
    <t>Г.ЛИСЮК</t>
  </si>
  <si>
    <t>Н.ДЯЧУК</t>
  </si>
  <si>
    <t>В.ШЕВЧУК</t>
  </si>
  <si>
    <t>Л.ТУПАЙЛО</t>
  </si>
  <si>
    <t>Т.КАЗМІРЧУК</t>
  </si>
  <si>
    <t>К.ГРИГОРЕНКО</t>
  </si>
  <si>
    <t>«Затверджую»
штат у кількості 20,15ст.з місячним фондом  заробітної плати 135088 грн.
Начальник  відділу  освіти
                                 О.ЗАБОЛОТНИЙ</t>
  </si>
  <si>
    <t>«Затверджую»
штат у кількості 15,75ст.з місячним фондом  заробітної плати 95889 грн.
Начальник  відділу  освіти
                                 О.ЗАБОЛОТНИЙ</t>
  </si>
  <si>
    <t>«Затверджую»
штат у кількості 5,5ст   з місячним фондом  заробітної плати 51428 грн.
Начальник  відділу  освіти
                                 О.ЗАБОЛОТНИЙ</t>
  </si>
  <si>
    <t>«Затверджую»
штат у кількості14ст. з місячним фондом  заробітної плати 67783 грн
Начальник  відділу  освіти
                                 О.ЗАБОЛОТНИЙ</t>
  </si>
  <si>
    <t>«Затверджую»
штат у кількості 5,5стз місячним фондом  заробітної плати 60979 грн..
Начальник  відділу  освіти
                                 О.ЗАБОЛОТНИЙ</t>
  </si>
  <si>
    <t>Звукорежисер 5р.</t>
  </si>
  <si>
    <t>«Затверджую»
штат у кількості 20,85ст.з місячним фондом  заробітної плати 114655 грн.
Начальник  відділу  освіти
                                 О.ЗАБОЛОТНИЙ</t>
  </si>
  <si>
    <t>станом на 01.09.2021р.</t>
  </si>
  <si>
    <t>«Затверджую»
штат у кількості 20,25ст.з місячним фондом  заробітної плати 116571 грн.
Начальник  відділу  освіти
                                 О.ЗАБОЛОТНИЙ</t>
  </si>
  <si>
    <t>«Затверджую»
штат у кількості 18.75ст.з місячним фондом  заробітної плати 108899 грн.
Начальник  відділу  освіти
                                 О.ЗАБОЛОТНИЙ</t>
  </si>
  <si>
    <t>«Затверджую»
штат у кількості 20з місячним фондом  заробітної плати 115692грн.
Начальник  відділу  освіти
                                 О.ЗАБОЛОТНИЙ</t>
  </si>
  <si>
    <t>«Затверджую»
штат у кількості 33 з місячним фондом  заробітної плати 207926 грн.
Начальник  відділу  освіти
                                 О.ЗАБОЛОТНИЙ</t>
  </si>
  <si>
    <t>«Затверджую»
штат у кількості 23     з місячним фондом  заробітної плати 122722 грн.
Начальник  відділу  освіти
                                 О.ЗАБОЛОТНИЙ</t>
  </si>
  <si>
    <t>«Затверджую»
штат у кількості 8,75ст.з місячним фондом  заробітної плати 45956 грн.
Начальник  відділу  освіти
                                 О.ЗАБОЛОТНИЙ</t>
  </si>
  <si>
    <t xml:space="preserve">             Директор </t>
  </si>
  <si>
    <t>«Затверджую»
штат у кількості 9,25ст.з місячним фондом  заробітної плати 51821 грн.
Начальник  відділу  освіти
                                 О.ЗАБОЛОТНИЙ</t>
  </si>
  <si>
    <t>«Затверджую»
штат у кількості 13.25ст. з місячним фондом  заробітної плати 73994 грн.
Начальник  відділу  освіти
                                 О.ЗАБОЛОТНИЙ</t>
  </si>
  <si>
    <t>«Затверджую»
штат у кількості 12ст.  з місячним фондом  заробітної плати 67642 грн.
Начальник  відділу  освіти
                                 О.ЗАБОЛОТНИЙ</t>
  </si>
  <si>
    <t>«Затверджую»
штат у кількості 8,5ст.   з місячним фондом  заробітної плати 44909 грн.
Начальник  відділу  освіти
                                 О.ЗАБОЛОТНИЙ</t>
  </si>
  <si>
    <t>«Затверджую»
штат у кількості 16,85ст.з місячним фондом  заробітної плати 101521 грн.
Начальник  відділу  освіти
                                 О.ЗАБОЛОТНИЙ</t>
  </si>
  <si>
    <t>«Затверджую»
штат у кількості 9ст з місячним фондом  заробітної плати 41606 грн.
Начальник  відділу  освіти
                                 О.ЗАБОЛОТНИЙ</t>
  </si>
  <si>
    <t>«Затверджую»
штат у кількості 10,5ст.з місячним фондом  заробітної плати 69116 грн.
Начальник  відділу  освіти
                                 О.ЗАБОЛОТНИЙ</t>
  </si>
  <si>
    <t>«Затверджую»
штат у кількості 19,75ст.з місячним фондом  заробітної плати 113316грн.
Начальник  відділу  освіти
                                 О.ЗАБОЛОТНИЙ</t>
  </si>
  <si>
    <t xml:space="preserve">                       С.Іванець</t>
  </si>
  <si>
    <t xml:space="preserve">  Кривошиїнський  навчально-виховний комплекс " заклад  загальної середньої освіти І-ІІІст. -заклад дошкільної освіти" Сквирської міської ради Київської області</t>
  </si>
  <si>
    <t>В.МАЛИНОВСЬКА</t>
  </si>
  <si>
    <t xml:space="preserve">       О.ПОЛЬГУН</t>
  </si>
  <si>
    <t>Н.МАЙОРКО</t>
  </si>
  <si>
    <t>Л.ЛУБКІВСЬКА</t>
  </si>
  <si>
    <t>«Затверджую»
штат у кількості 16,75ст.з місячним фондом  заробітної плати 98503 грн.
Начальник  відділу  освіти
                                 О.ЗАБОЛОТНИЙ</t>
  </si>
  <si>
    <t>Підсобний працівник</t>
  </si>
  <si>
    <t>«Затверджую»
штат у кількості26.45ст з місячним фондом  заробітної плати 166527 грн.
Начальник  відділу  освіти
                                 О.ЗАБОЛОТНИЙ</t>
  </si>
  <si>
    <t>Вихователь,асистент вчителя 10- 12р.</t>
  </si>
  <si>
    <t>«Затверджую»
штат у кількості 23,3  з місячним фондом  заробітної плати 150588 грн.
Начальник  відділу  освіти
                                 О.ЗАБОЛОТНИЙ</t>
  </si>
  <si>
    <t>Асистент вчителя10- 12р.</t>
  </si>
  <si>
    <t>Асистент вихователя 10-12р.</t>
  </si>
  <si>
    <t>Вихователь 10-14</t>
  </si>
  <si>
    <t>«Затверджую»
штат у кількості 35,17  з місячним фондом  заробітної плати 211716 грн.
Начальник  відділу  освіти
                                 О.ЗАБОЛОТНИЙ</t>
  </si>
  <si>
    <t>Сестра медична 6-9р</t>
  </si>
  <si>
    <t xml:space="preserve">            «Затверджую»
штат у кількості 26   з місячним фондом  заробітної плати 154265 грн.
Начальник  відділу  освіти
                                    </t>
  </si>
  <si>
    <t>«Затверджую»
штат у кількості 21,75  з місячним фондом  заробітної плати118564 грн.
Начальник  відділу  освіти
                                 О.ЗАБОЛОТНИЙ</t>
  </si>
  <si>
    <t>«Затверджую»
штат у кількості 10,25 ст.з місячним фондом  заробітної плати 54457 грн.
Начальник  відділу  освіти
                                 О.ЗАБОЛОТНИЙ</t>
  </si>
  <si>
    <t>Самгородоцький навчально-виховний комлекс" заклад загальної   середньої освіти І-ІІІст -заклад    дошкільної освіти" Сквирської міської ради Київської області</t>
  </si>
  <si>
    <t>Антонівський  навчально-виховний комплекс "заклад загальної  освіти І-ІІст.- заклад дошкільної освіти " Сквирської міської ради Київської області</t>
  </si>
  <si>
    <t>Камяногребельська початкова школа Сквирської міської ради Київської області</t>
  </si>
  <si>
    <t>Шапіївська  початкова школа Сквирської міської ради Київської області</t>
  </si>
  <si>
    <t>Тхорівська початкова школа Сквирської міської ради Київської області</t>
  </si>
  <si>
    <t>Рогізнянська початкова школа Сквирської міської ради Київської області</t>
  </si>
  <si>
    <t>М.Лисовецький навчально-виховний комплекс "заклад  загальної середньої освіти І-ІІ ступенів  - заклад дошкільної освіти"  Сквирської міської ради Київської області</t>
  </si>
  <si>
    <t>Чубинецький навчально-виховний комплекс "заклад  загальної середньої освіти І-ІІ ступенів  - заклад дошкільної освіти"  Сквирської міської ради Київської області</t>
  </si>
  <si>
    <t>Г.Гавронська</t>
  </si>
  <si>
    <t>Вчитель дефектолог  10-14р.</t>
  </si>
  <si>
    <t>С.ІЛЬЧЕНКО</t>
  </si>
  <si>
    <t>Т.ДЗЕРА</t>
  </si>
  <si>
    <t>Г.ВОЛКОТРУБ</t>
  </si>
  <si>
    <t xml:space="preserve">В.о.директора                                                             Т.ЗАРУДНЮК </t>
  </si>
  <si>
    <t>«Затверджую»
штат у кількості 12,35ст.з місячним фондом  заробітної плати73843 грн.
Начальник  відділу  освіти
                                 О.ЗАБОЛОТНИЙ</t>
  </si>
  <si>
    <t>Вчитель -дефектолог 10-14р.</t>
  </si>
  <si>
    <t>Рудянська філія Шамраївського навчально-виховного комплексу " заклад  загальної середньої освіти і-Ііст." Сквирської міської ради Київської області</t>
  </si>
  <si>
    <t>«Затверджую»
штат у кількості 27,5 з місячним фондом  заробітної плати 155495 грн.
Начальник  відділу  освіти
                                 О.ЗАБОЛОТНИЙ</t>
  </si>
  <si>
    <t>«Затверджую»
штат у кількості 14,25ст.з місячним фондом  заробітної плати 82936 грн.
Начальник  відділу  освіти
                                 О.ЗАБОЛОТНИЙ</t>
  </si>
  <si>
    <t>«Затверджую»
штат у кількості 12,5ст.з місячним фондом  заробітної плати 69388грн.
Начальник  відділу  освіти
                                 О.ЗАБОЛОТНИЙ</t>
  </si>
  <si>
    <t>«Затверджую»
штат у кількості 24ст.з місячним фондом  заробітної плати 143618 грн.
Начальник  відділу  освіти
                                 О.ЗАБОЛОТНИЙ</t>
  </si>
  <si>
    <t>«Затверджую»
штат у кількості 42,25ст.з місячним фондом  заробітної плати283978 грн.
Начальник  відділу  освіти
                                     О.ЗАБОЛОТНИЙ</t>
  </si>
  <si>
    <t>«Затверджую»
штат у кількості 51,5ст.  з місячним фондом  заробітної плати 334097 грн.
Начальник  відділу  освіти
                                 О.ЗАБОЛОТНИЙ</t>
  </si>
  <si>
    <t>«Затверджую»
штат у кількості 11,5ст.з місячним фондом  заробітної плати 128505 грн.
Начальник  відділу  освіти
                                 О.ЗАБОЛОТНИЙ</t>
  </si>
  <si>
    <t>Оклад з підвищенням</t>
  </si>
  <si>
    <t>Оклад з підвищенням та надбавками</t>
  </si>
  <si>
    <t>Оклад з підвищеннями</t>
  </si>
  <si>
    <t>оклад з підвищеннями та надбавками</t>
  </si>
  <si>
    <t>Вчительь-дифектолог  10-14р.</t>
  </si>
  <si>
    <t>Вчитель-реабілітолог 10-14р.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</si>
</sst>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23" workbookViewId="0">
      <selection activeCell="L24" sqref="L24"/>
    </sheetView>
  </sheetViews>
  <sheetFormatPr defaultRowHeight="15" x14ac:dyDescent="0.25"/>
  <cols>
    <col min="1" max="1" width="4.42578125" customWidth="1"/>
    <col min="2" max="2" width="25.140625" style="6" customWidth="1"/>
    <col min="3" max="4" width="9.57031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211</v>
      </c>
      <c r="H1" s="152"/>
      <c r="I1" s="152"/>
    </row>
    <row r="2" spans="1:10" x14ac:dyDescent="0.25">
      <c r="F2" s="10"/>
      <c r="G2" s="152"/>
      <c r="H2" s="152"/>
      <c r="I2" s="152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4.5" customHeight="1" x14ac:dyDescent="0.25"/>
    <row r="7" spans="1:10" ht="28.5" customHeight="1" x14ac:dyDescent="0.25">
      <c r="A7" s="153" t="s">
        <v>238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5">
        <v>2</v>
      </c>
      <c r="B12" s="157" t="s">
        <v>8</v>
      </c>
      <c r="C12" s="145">
        <v>0.5</v>
      </c>
      <c r="D12" s="145">
        <v>6544</v>
      </c>
      <c r="E12" s="145">
        <f>D12*10%</f>
        <v>654.40000000000009</v>
      </c>
      <c r="F12" s="145">
        <f>D12+E12</f>
        <v>7198.4</v>
      </c>
      <c r="G12" s="145">
        <f>F12*30%</f>
        <v>2159.52</v>
      </c>
      <c r="H12" s="145"/>
      <c r="I12" s="145">
        <f>F12+G12</f>
        <v>9357.92</v>
      </c>
      <c r="J12" s="141">
        <f>I12*C12</f>
        <v>4678.96</v>
      </c>
    </row>
    <row r="13" spans="1:10" x14ac:dyDescent="0.25">
      <c r="A13" s="159"/>
      <c r="B13" s="160"/>
      <c r="C13" s="149"/>
      <c r="D13" s="149"/>
      <c r="E13" s="149"/>
      <c r="F13" s="149"/>
      <c r="G13" s="149"/>
      <c r="H13" s="149"/>
      <c r="I13" s="149"/>
      <c r="J13" s="150"/>
    </row>
    <row r="14" spans="1:10" ht="15.75" thickBot="1" x14ac:dyDescent="0.3">
      <c r="A14" s="156"/>
      <c r="B14" s="158"/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4">
        <v>3</v>
      </c>
      <c r="B15" s="7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30.75" thickBot="1" x14ac:dyDescent="0.3">
      <c r="A16" s="4">
        <v>4</v>
      </c>
      <c r="B16" s="7" t="s">
        <v>10</v>
      </c>
      <c r="C16" s="18">
        <v>0.5</v>
      </c>
      <c r="D16" s="18">
        <v>4379</v>
      </c>
      <c r="E16" s="18"/>
      <c r="F16" s="18"/>
      <c r="G16" s="18"/>
      <c r="H16" s="18"/>
      <c r="I16" s="18"/>
      <c r="J16" s="16">
        <f>D16*C16</f>
        <v>2189.5</v>
      </c>
    </row>
    <row r="17" spans="1:10" ht="15.75" customHeight="1" x14ac:dyDescent="0.25">
      <c r="A17" s="155">
        <v>5</v>
      </c>
      <c r="B17" s="8" t="s">
        <v>11</v>
      </c>
      <c r="C17" s="145">
        <v>0.5</v>
      </c>
      <c r="D17" s="145">
        <v>6461</v>
      </c>
      <c r="E17" s="145">
        <f>D17*10%</f>
        <v>646.1</v>
      </c>
      <c r="F17" s="145">
        <f>D17+E17</f>
        <v>7107.1</v>
      </c>
      <c r="G17" s="145">
        <f>F17*30%</f>
        <v>2132.13</v>
      </c>
      <c r="H17" s="145"/>
      <c r="I17" s="145">
        <f>F17+G17</f>
        <v>9239.23</v>
      </c>
      <c r="J17" s="141">
        <f>C17*I17</f>
        <v>4619.6149999999998</v>
      </c>
    </row>
    <row r="18" spans="1:10" ht="15.75" thickBot="1" x14ac:dyDescent="0.3">
      <c r="A18" s="156"/>
      <c r="B18" s="7" t="s">
        <v>12</v>
      </c>
      <c r="C18" s="146"/>
      <c r="D18" s="146"/>
      <c r="E18" s="146"/>
      <c r="F18" s="146"/>
      <c r="G18" s="146"/>
      <c r="H18" s="146"/>
      <c r="I18" s="146"/>
      <c r="J18" s="142"/>
    </row>
    <row r="19" spans="1:10" ht="16.5" thickBot="1" x14ac:dyDescent="0.3">
      <c r="A19" s="4">
        <v>6</v>
      </c>
      <c r="B19" s="7" t="s">
        <v>13</v>
      </c>
      <c r="C19" s="18"/>
      <c r="D19" s="18"/>
      <c r="E19" s="18"/>
      <c r="F19" s="18"/>
      <c r="G19" s="18">
        <f t="shared" ref="G19:G35" si="0">F19*30%</f>
        <v>0</v>
      </c>
      <c r="H19" s="18"/>
      <c r="I19" s="18">
        <f>D19+E18+G19</f>
        <v>0</v>
      </c>
      <c r="J19" s="16">
        <f>C19*I19</f>
        <v>0</v>
      </c>
    </row>
    <row r="20" spans="1:10" ht="16.5" thickBot="1" x14ac:dyDescent="0.3">
      <c r="A20" s="4">
        <v>7</v>
      </c>
      <c r="B20" s="7" t="s">
        <v>14</v>
      </c>
      <c r="C20" s="18"/>
      <c r="D20" s="18"/>
      <c r="E20" s="18"/>
      <c r="F20" s="18"/>
      <c r="G20" s="18">
        <f t="shared" si="0"/>
        <v>0</v>
      </c>
      <c r="H20" s="18"/>
      <c r="I20" s="18">
        <f>D20+E19+G20</f>
        <v>0</v>
      </c>
      <c r="J20" s="16">
        <f t="shared" ref="J20:J36" si="1">C20*I20</f>
        <v>0</v>
      </c>
    </row>
    <row r="21" spans="1:10" ht="16.5" thickBot="1" x14ac:dyDescent="0.3">
      <c r="A21" s="4">
        <v>8</v>
      </c>
      <c r="B21" s="7" t="s">
        <v>15</v>
      </c>
      <c r="C21" s="18">
        <v>0.5</v>
      </c>
      <c r="D21" s="18">
        <v>5260</v>
      </c>
      <c r="E21" s="18"/>
      <c r="F21" s="18">
        <f>D21+E21</f>
        <v>5260</v>
      </c>
      <c r="G21" s="18">
        <f t="shared" si="0"/>
        <v>1578</v>
      </c>
      <c r="H21" s="18"/>
      <c r="I21" s="18">
        <f>F21+G21</f>
        <v>6838</v>
      </c>
      <c r="J21" s="16">
        <f t="shared" si="1"/>
        <v>3419</v>
      </c>
    </row>
    <row r="22" spans="1:10" ht="16.5" thickBot="1" x14ac:dyDescent="0.3">
      <c r="A22" s="4">
        <v>9</v>
      </c>
      <c r="B22" s="7" t="s">
        <v>16</v>
      </c>
      <c r="C22" s="18"/>
      <c r="D22" s="18"/>
      <c r="E22" s="18"/>
      <c r="F22" s="18"/>
      <c r="G22" s="18">
        <f t="shared" si="0"/>
        <v>0</v>
      </c>
      <c r="H22" s="18"/>
      <c r="I22" s="18"/>
      <c r="J22" s="16">
        <f t="shared" si="1"/>
        <v>0</v>
      </c>
    </row>
    <row r="23" spans="1:10" ht="16.5" thickBot="1" x14ac:dyDescent="0.3">
      <c r="A23" s="4">
        <v>10</v>
      </c>
      <c r="B23" s="7" t="s">
        <v>17</v>
      </c>
      <c r="C23" s="18"/>
      <c r="D23" s="18"/>
      <c r="E23" s="18"/>
      <c r="F23" s="18"/>
      <c r="G23" s="18">
        <f t="shared" si="0"/>
        <v>0</v>
      </c>
      <c r="H23" s="18"/>
      <c r="I23" s="18"/>
      <c r="J23" s="16">
        <f t="shared" si="1"/>
        <v>0</v>
      </c>
    </row>
    <row r="24" spans="1:10" ht="45.75" thickBot="1" x14ac:dyDescent="0.3">
      <c r="A24" s="4">
        <v>11</v>
      </c>
      <c r="B24" s="7" t="s">
        <v>18</v>
      </c>
      <c r="C24" s="18">
        <v>0</v>
      </c>
      <c r="D24" s="18">
        <v>0</v>
      </c>
      <c r="E24" s="18"/>
      <c r="F24" s="18"/>
      <c r="G24" s="18">
        <f t="shared" si="0"/>
        <v>0</v>
      </c>
      <c r="H24" s="18"/>
      <c r="I24" s="18"/>
      <c r="J24" s="16">
        <f>D24*C24</f>
        <v>0</v>
      </c>
    </row>
    <row r="25" spans="1:10" ht="45.75" thickBot="1" x14ac:dyDescent="0.3">
      <c r="A25" s="4">
        <v>12</v>
      </c>
      <c r="B25" s="7" t="s">
        <v>19</v>
      </c>
      <c r="C25" s="18">
        <v>2</v>
      </c>
      <c r="D25" s="18">
        <v>3631</v>
      </c>
      <c r="E25" s="18"/>
      <c r="F25" s="18"/>
      <c r="G25" s="18">
        <f t="shared" si="0"/>
        <v>0</v>
      </c>
      <c r="H25" s="18"/>
      <c r="I25" s="18"/>
      <c r="J25" s="16">
        <f>D25*C25</f>
        <v>7262</v>
      </c>
    </row>
    <row r="26" spans="1:10" ht="16.5" thickBot="1" x14ac:dyDescent="0.3">
      <c r="A26" s="4">
        <v>13</v>
      </c>
      <c r="B26" s="7" t="s">
        <v>20</v>
      </c>
      <c r="C26" s="18">
        <v>0.5</v>
      </c>
      <c r="D26" s="18">
        <v>4619</v>
      </c>
      <c r="E26" s="18"/>
      <c r="F26" s="18"/>
      <c r="G26" s="18">
        <f>D26*30%</f>
        <v>1385.7</v>
      </c>
      <c r="H26" s="18"/>
      <c r="I26" s="18">
        <f>D26+G26</f>
        <v>6004.7</v>
      </c>
      <c r="J26" s="16">
        <f t="shared" si="1"/>
        <v>3002.35</v>
      </c>
    </row>
    <row r="27" spans="1:10" ht="16.5" thickBot="1" x14ac:dyDescent="0.3">
      <c r="A27" s="4">
        <v>14</v>
      </c>
      <c r="B27" s="7" t="s">
        <v>21</v>
      </c>
      <c r="C27" s="18">
        <v>1.5</v>
      </c>
      <c r="D27" s="18">
        <v>3872</v>
      </c>
      <c r="E27" s="18"/>
      <c r="F27" s="18"/>
      <c r="G27" s="18">
        <f t="shared" si="0"/>
        <v>0</v>
      </c>
      <c r="H27" s="20">
        <f>D27*12%</f>
        <v>464.64</v>
      </c>
      <c r="I27" s="20">
        <f>D27+H27</f>
        <v>4336.6400000000003</v>
      </c>
      <c r="J27" s="16">
        <f t="shared" si="1"/>
        <v>6504.9600000000009</v>
      </c>
    </row>
    <row r="28" spans="1:10" ht="16.5" thickBot="1" x14ac:dyDescent="0.3">
      <c r="A28" s="4">
        <v>15</v>
      </c>
      <c r="B28" s="7" t="s">
        <v>22</v>
      </c>
      <c r="C28" s="18"/>
      <c r="D28" s="18"/>
      <c r="E28" s="18"/>
      <c r="F28" s="18"/>
      <c r="G28" s="18">
        <f t="shared" si="0"/>
        <v>0</v>
      </c>
      <c r="H28" s="20"/>
      <c r="I28" s="20"/>
      <c r="J28" s="16">
        <f t="shared" si="1"/>
        <v>0</v>
      </c>
    </row>
    <row r="29" spans="1:10" ht="16.5" thickBot="1" x14ac:dyDescent="0.3">
      <c r="A29" s="4">
        <v>16</v>
      </c>
      <c r="B29" s="7" t="s">
        <v>23</v>
      </c>
      <c r="C29" s="18"/>
      <c r="D29" s="18"/>
      <c r="E29" s="18"/>
      <c r="F29" s="18"/>
      <c r="G29" s="18">
        <f t="shared" si="0"/>
        <v>0</v>
      </c>
      <c r="H29" s="20"/>
      <c r="I29" s="20"/>
      <c r="J29" s="16">
        <f t="shared" si="1"/>
        <v>0</v>
      </c>
    </row>
    <row r="30" spans="1:10" ht="16.5" thickBot="1" x14ac:dyDescent="0.3">
      <c r="A30" s="4">
        <v>17</v>
      </c>
      <c r="B30" s="7" t="s">
        <v>24</v>
      </c>
      <c r="C30" s="18">
        <v>1</v>
      </c>
      <c r="D30" s="18">
        <v>2670</v>
      </c>
      <c r="E30" s="18"/>
      <c r="F30" s="18"/>
      <c r="G30" s="18">
        <f t="shared" si="0"/>
        <v>0</v>
      </c>
      <c r="H30" s="20"/>
      <c r="I30" s="20"/>
      <c r="J30" s="16">
        <f>2670*C30</f>
        <v>2670</v>
      </c>
    </row>
    <row r="31" spans="1:10" ht="30.75" thickBot="1" x14ac:dyDescent="0.3">
      <c r="A31" s="4">
        <v>18</v>
      </c>
      <c r="B31" s="7" t="s">
        <v>25</v>
      </c>
      <c r="C31" s="18">
        <v>2</v>
      </c>
      <c r="D31" s="18">
        <v>2670</v>
      </c>
      <c r="E31" s="18"/>
      <c r="F31" s="18"/>
      <c r="G31" s="18">
        <f t="shared" si="0"/>
        <v>0</v>
      </c>
      <c r="H31" s="20">
        <f>D31*10%</f>
        <v>267</v>
      </c>
      <c r="I31" s="20">
        <f>D31+H31</f>
        <v>2937</v>
      </c>
      <c r="J31" s="16">
        <f t="shared" si="1"/>
        <v>5874</v>
      </c>
    </row>
    <row r="32" spans="1:10" ht="16.5" thickBot="1" x14ac:dyDescent="0.3">
      <c r="A32" s="4">
        <v>19</v>
      </c>
      <c r="B32" s="7" t="s">
        <v>26</v>
      </c>
      <c r="C32" s="18"/>
      <c r="D32" s="18"/>
      <c r="E32" s="18"/>
      <c r="F32" s="18"/>
      <c r="G32" s="18">
        <f t="shared" si="0"/>
        <v>0</v>
      </c>
      <c r="H32" s="20"/>
      <c r="I32" s="20"/>
      <c r="J32" s="16">
        <f t="shared" si="1"/>
        <v>0</v>
      </c>
    </row>
    <row r="33" spans="1:10" ht="30.75" thickBot="1" x14ac:dyDescent="0.3">
      <c r="A33" s="4">
        <v>20</v>
      </c>
      <c r="B33" s="7" t="s">
        <v>27</v>
      </c>
      <c r="C33" s="18">
        <v>1.5</v>
      </c>
      <c r="D33" s="18">
        <v>6461</v>
      </c>
      <c r="E33" s="18">
        <v>646</v>
      </c>
      <c r="F33" s="18">
        <f>D33+E33</f>
        <v>7107</v>
      </c>
      <c r="G33" s="18">
        <f t="shared" si="0"/>
        <v>2132.1</v>
      </c>
      <c r="H33" s="20"/>
      <c r="I33" s="20">
        <f>F33+G33</f>
        <v>9239.1</v>
      </c>
      <c r="J33" s="16">
        <f t="shared" si="1"/>
        <v>13858.650000000001</v>
      </c>
    </row>
    <row r="34" spans="1:10" ht="16.5" thickBot="1" x14ac:dyDescent="0.3">
      <c r="A34" s="4">
        <v>21</v>
      </c>
      <c r="B34" s="7" t="s">
        <v>28</v>
      </c>
      <c r="C34" s="18">
        <v>0.25</v>
      </c>
      <c r="D34" s="18">
        <v>5660</v>
      </c>
      <c r="E34" s="18">
        <v>566</v>
      </c>
      <c r="F34" s="18">
        <f>D34+E34</f>
        <v>6226</v>
      </c>
      <c r="G34" s="18">
        <f t="shared" si="0"/>
        <v>1867.8</v>
      </c>
      <c r="H34" s="20"/>
      <c r="I34" s="20">
        <f>F34+G34</f>
        <v>8093.8</v>
      </c>
      <c r="J34" s="16">
        <f t="shared" si="1"/>
        <v>2023.45</v>
      </c>
    </row>
    <row r="35" spans="1:10" ht="16.5" thickBot="1" x14ac:dyDescent="0.3">
      <c r="A35" s="4">
        <v>22</v>
      </c>
      <c r="B35" s="7" t="s">
        <v>29</v>
      </c>
      <c r="C35" s="18">
        <v>1</v>
      </c>
      <c r="D35" s="18">
        <v>3631</v>
      </c>
      <c r="E35" s="18"/>
      <c r="F35" s="18"/>
      <c r="G35" s="18">
        <f t="shared" si="0"/>
        <v>0</v>
      </c>
      <c r="H35" s="20">
        <f>D35*10%</f>
        <v>363.1</v>
      </c>
      <c r="I35" s="20">
        <f>D35+H35</f>
        <v>3994.1</v>
      </c>
      <c r="J35" s="16">
        <f t="shared" si="1"/>
        <v>3994.1</v>
      </c>
    </row>
    <row r="36" spans="1:10" ht="30.75" thickBot="1" x14ac:dyDescent="0.3">
      <c r="A36" s="4">
        <v>23</v>
      </c>
      <c r="B36" s="7" t="s">
        <v>30</v>
      </c>
      <c r="C36" s="18"/>
      <c r="D36" s="18"/>
      <c r="E36" s="18"/>
      <c r="F36" s="18"/>
      <c r="G36" s="21" t="s">
        <v>31</v>
      </c>
      <c r="H36" s="20"/>
      <c r="I36" s="20"/>
      <c r="J36" s="16">
        <f t="shared" si="1"/>
        <v>0</v>
      </c>
    </row>
    <row r="37" spans="1:10" ht="15.75" customHeight="1" x14ac:dyDescent="0.25">
      <c r="A37" s="155"/>
      <c r="B37" s="157" t="s">
        <v>32</v>
      </c>
      <c r="C37" s="145">
        <f>SUM(C11:C36)</f>
        <v>13.25</v>
      </c>
      <c r="D37" s="145"/>
      <c r="E37" s="145"/>
      <c r="F37" s="22"/>
      <c r="G37" s="145"/>
      <c r="H37" s="145"/>
      <c r="I37" s="22"/>
      <c r="J37" s="141">
        <f t="shared" ref="J37" si="2">SUM(J11:J36)</f>
        <v>73994.485000000001</v>
      </c>
    </row>
    <row r="38" spans="1:10" ht="15.75" customHeight="1" thickBot="1" x14ac:dyDescent="0.3">
      <c r="A38" s="156"/>
      <c r="B38" s="158"/>
      <c r="C38" s="146"/>
      <c r="D38" s="146"/>
      <c r="E38" s="146"/>
      <c r="F38" s="23"/>
      <c r="G38" s="146"/>
      <c r="H38" s="146"/>
      <c r="I38" s="23"/>
      <c r="J38" s="142"/>
    </row>
    <row r="40" spans="1:10" s="3" customFormat="1" x14ac:dyDescent="0.25">
      <c r="B40" s="140" t="s">
        <v>33</v>
      </c>
      <c r="C40" s="140"/>
      <c r="D40" s="140"/>
      <c r="E40" s="140"/>
      <c r="F40" s="140" t="s">
        <v>194</v>
      </c>
      <c r="G40" s="140"/>
      <c r="H40" s="140"/>
      <c r="I40" s="140"/>
    </row>
    <row r="41" spans="1:10" s="3" customFormat="1" x14ac:dyDescent="0.25">
      <c r="B41" s="140" t="s">
        <v>34</v>
      </c>
      <c r="C41" s="140"/>
      <c r="D41" s="140"/>
      <c r="E41" s="140"/>
      <c r="F41" s="140" t="s">
        <v>69</v>
      </c>
      <c r="G41" s="140"/>
      <c r="H41" s="140"/>
      <c r="I41" s="140"/>
    </row>
    <row r="42" spans="1:10" s="3" customFormat="1" x14ac:dyDescent="0.25">
      <c r="B42" s="140" t="s">
        <v>35</v>
      </c>
      <c r="C42" s="140"/>
      <c r="D42" s="140"/>
      <c r="E42" s="140"/>
      <c r="F42" s="140"/>
      <c r="G42" s="140"/>
      <c r="H42" s="140"/>
      <c r="I42" s="140"/>
    </row>
    <row r="43" spans="1:10" s="3" customFormat="1" x14ac:dyDescent="0.25"/>
    <row r="44" spans="1:10" s="3" customFormat="1" x14ac:dyDescent="0.25"/>
    <row r="45" spans="1:10" s="3" customFormat="1" x14ac:dyDescent="0.25"/>
    <row r="46" spans="1:10" x14ac:dyDescent="0.25">
      <c r="A46" s="10"/>
      <c r="B46" s="10"/>
      <c r="C46" s="10"/>
      <c r="D46" s="10"/>
      <c r="E46" s="10"/>
    </row>
    <row r="47" spans="1:10" x14ac:dyDescent="0.25">
      <c r="A47" s="10"/>
      <c r="B47" s="10"/>
      <c r="C47" s="10"/>
      <c r="D47" s="10"/>
      <c r="E47" s="10"/>
    </row>
  </sheetData>
  <mergeCells count="48">
    <mergeCell ref="H9:H10"/>
    <mergeCell ref="I12:I14"/>
    <mergeCell ref="J17:J18"/>
    <mergeCell ref="D17:D18"/>
    <mergeCell ref="I17:I18"/>
    <mergeCell ref="G17:G18"/>
    <mergeCell ref="F12:F14"/>
    <mergeCell ref="H17:H18"/>
    <mergeCell ref="F17:F18"/>
    <mergeCell ref="I9:I10"/>
    <mergeCell ref="F9:F10"/>
    <mergeCell ref="A9:A10"/>
    <mergeCell ref="B9:B10"/>
    <mergeCell ref="C9:C10"/>
    <mergeCell ref="D9:D10"/>
    <mergeCell ref="E9:E10"/>
    <mergeCell ref="G1:I2"/>
    <mergeCell ref="B41:E41"/>
    <mergeCell ref="F40:I40"/>
    <mergeCell ref="F41:I41"/>
    <mergeCell ref="A7:I7"/>
    <mergeCell ref="A5:I5"/>
    <mergeCell ref="A4:I4"/>
    <mergeCell ref="A17:A18"/>
    <mergeCell ref="A37:A38"/>
    <mergeCell ref="B37:B38"/>
    <mergeCell ref="D37:D38"/>
    <mergeCell ref="E37:E38"/>
    <mergeCell ref="G37:G38"/>
    <mergeCell ref="A12:A14"/>
    <mergeCell ref="B12:B14"/>
    <mergeCell ref="H3:I3"/>
    <mergeCell ref="F42:I42"/>
    <mergeCell ref="B40:E40"/>
    <mergeCell ref="B42:E42"/>
    <mergeCell ref="J37:J38"/>
    <mergeCell ref="G9:G10"/>
    <mergeCell ref="C37:C38"/>
    <mergeCell ref="C17:C18"/>
    <mergeCell ref="E17:E18"/>
    <mergeCell ref="H37:H38"/>
    <mergeCell ref="J9:J10"/>
    <mergeCell ref="D12:D14"/>
    <mergeCell ref="E12:E14"/>
    <mergeCell ref="G12:G14"/>
    <mergeCell ref="H12:H14"/>
    <mergeCell ref="J12:J14"/>
    <mergeCell ref="C12:C14"/>
  </mergeCells>
  <pageMargins left="0.7" right="0.7" top="0.75" bottom="0.75" header="0.3" footer="0.3"/>
  <pageSetup paperSize="9"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3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9.25" customHeight="1" x14ac:dyDescent="0.25">
      <c r="F1" s="1"/>
      <c r="G1" s="164" t="s">
        <v>224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1.5" customHeight="1" x14ac:dyDescent="0.25"/>
    <row r="7" spans="1:10" ht="27" customHeight="1" x14ac:dyDescent="0.25">
      <c r="A7" s="153" t="s">
        <v>159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39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40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40">
        <v>2</v>
      </c>
      <c r="B13" s="160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40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57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0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58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39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39">
        <v>5</v>
      </c>
      <c r="B19" s="7" t="s">
        <v>10</v>
      </c>
      <c r="C19" s="18">
        <v>0.25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1094.75</v>
      </c>
    </row>
    <row r="20" spans="1:10" ht="16.5" customHeight="1" x14ac:dyDescent="0.25">
      <c r="A20" s="155">
        <v>6</v>
      </c>
      <c r="B20" s="8" t="s">
        <v>11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5.25" customHeight="1" thickBot="1" x14ac:dyDescent="0.3">
      <c r="A21" s="156"/>
      <c r="B21" s="7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39">
        <v>7</v>
      </c>
      <c r="B22" s="7" t="s">
        <v>36</v>
      </c>
      <c r="C22" s="18">
        <v>0</v>
      </c>
      <c r="D22" s="18">
        <v>0</v>
      </c>
      <c r="E22" s="18">
        <f>D22*10%</f>
        <v>0</v>
      </c>
      <c r="F22" s="18">
        <f t="shared" si="0"/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39">
        <v>8</v>
      </c>
      <c r="B23" s="7" t="s">
        <v>15</v>
      </c>
      <c r="C23" s="18">
        <v>0.5</v>
      </c>
      <c r="D23" s="18">
        <v>5260</v>
      </c>
      <c r="E23" s="18"/>
      <c r="F23" s="18">
        <f>D23+E23</f>
        <v>5260</v>
      </c>
      <c r="G23" s="18">
        <f t="shared" ref="G23:G34" si="1">F23*30%</f>
        <v>1578</v>
      </c>
      <c r="H23" s="18"/>
      <c r="I23" s="18">
        <f>F23+G23</f>
        <v>6838</v>
      </c>
      <c r="J23" s="16">
        <f t="shared" ref="J23:J34" si="2">C23*I23</f>
        <v>3419</v>
      </c>
    </row>
    <row r="24" spans="1:10" ht="45.75" thickBot="1" x14ac:dyDescent="0.3">
      <c r="A24" s="39">
        <v>9</v>
      </c>
      <c r="B24" s="7" t="s">
        <v>18</v>
      </c>
      <c r="C24" s="18">
        <v>0.5</v>
      </c>
      <c r="D24" s="18">
        <v>3631</v>
      </c>
      <c r="E24" s="18"/>
      <c r="F24" s="18"/>
      <c r="G24" s="18">
        <f t="shared" si="1"/>
        <v>0</v>
      </c>
      <c r="H24" s="18"/>
      <c r="I24" s="18"/>
      <c r="J24" s="16">
        <f>D24*C24</f>
        <v>1815.5</v>
      </c>
    </row>
    <row r="25" spans="1:10" ht="16.5" thickBot="1" x14ac:dyDescent="0.3">
      <c r="A25" s="39">
        <v>10</v>
      </c>
      <c r="B25" s="7"/>
      <c r="C25" s="18">
        <v>0</v>
      </c>
      <c r="D25" s="18">
        <v>0</v>
      </c>
      <c r="E25" s="18"/>
      <c r="F25" s="18"/>
      <c r="G25" s="18">
        <f t="shared" si="1"/>
        <v>0</v>
      </c>
      <c r="H25" s="18"/>
      <c r="I25" s="18"/>
      <c r="J25" s="16">
        <f>D25*C25</f>
        <v>0</v>
      </c>
    </row>
    <row r="26" spans="1:10" ht="16.5" thickBot="1" x14ac:dyDescent="0.3">
      <c r="A26" s="39">
        <v>11</v>
      </c>
      <c r="B26" s="7" t="s">
        <v>20</v>
      </c>
      <c r="C26" s="18">
        <v>1</v>
      </c>
      <c r="D26" s="18">
        <v>4619</v>
      </c>
      <c r="E26" s="18"/>
      <c r="F26" s="18"/>
      <c r="G26" s="18">
        <f>D26*30%</f>
        <v>1385.7</v>
      </c>
      <c r="H26" s="18"/>
      <c r="I26" s="18">
        <f>D26+G26</f>
        <v>6004.7</v>
      </c>
      <c r="J26" s="16">
        <f t="shared" si="2"/>
        <v>6004.7</v>
      </c>
    </row>
    <row r="27" spans="1:10" ht="16.5" thickBot="1" x14ac:dyDescent="0.3">
      <c r="A27" s="39">
        <v>12</v>
      </c>
      <c r="B27" s="7" t="s">
        <v>21</v>
      </c>
      <c r="C27" s="18">
        <v>1</v>
      </c>
      <c r="D27" s="18">
        <v>3872</v>
      </c>
      <c r="E27" s="18"/>
      <c r="F27" s="18"/>
      <c r="G27" s="18">
        <f t="shared" si="1"/>
        <v>0</v>
      </c>
      <c r="H27" s="20">
        <f>D27*12%</f>
        <v>464.64</v>
      </c>
      <c r="I27" s="20">
        <f>D27+H27</f>
        <v>4336.6400000000003</v>
      </c>
      <c r="J27" s="16">
        <f t="shared" si="2"/>
        <v>4336.6400000000003</v>
      </c>
    </row>
    <row r="28" spans="1:10" ht="16.5" thickBot="1" x14ac:dyDescent="0.3">
      <c r="A28" s="39">
        <v>13</v>
      </c>
      <c r="B28" s="7" t="s">
        <v>22</v>
      </c>
      <c r="C28" s="18">
        <v>1</v>
      </c>
      <c r="D28" s="24">
        <v>2670</v>
      </c>
      <c r="E28" s="18"/>
      <c r="F28" s="18"/>
      <c r="G28" s="18">
        <f t="shared" si="1"/>
        <v>0</v>
      </c>
      <c r="H28" s="20">
        <f>D28*12%</f>
        <v>320.39999999999998</v>
      </c>
      <c r="I28" s="20">
        <f>D28+H28</f>
        <v>2990.4</v>
      </c>
      <c r="J28" s="16">
        <f t="shared" si="2"/>
        <v>2990.4</v>
      </c>
    </row>
    <row r="29" spans="1:10" ht="16.5" thickBot="1" x14ac:dyDescent="0.3">
      <c r="A29" s="39">
        <v>14</v>
      </c>
      <c r="B29" s="7" t="s">
        <v>23</v>
      </c>
      <c r="C29" s="18">
        <v>0.5</v>
      </c>
      <c r="D29" s="18">
        <v>2670</v>
      </c>
      <c r="E29" s="18"/>
      <c r="F29" s="18"/>
      <c r="G29" s="18">
        <f t="shared" si="1"/>
        <v>0</v>
      </c>
      <c r="H29" s="20"/>
      <c r="I29" s="20"/>
      <c r="J29" s="16">
        <f>D29*C29</f>
        <v>1335</v>
      </c>
    </row>
    <row r="30" spans="1:10" ht="16.5" thickBot="1" x14ac:dyDescent="0.3">
      <c r="A30" s="39">
        <v>15</v>
      </c>
      <c r="B30" s="7" t="s">
        <v>24</v>
      </c>
      <c r="C30" s="18">
        <v>1.5</v>
      </c>
      <c r="D30" s="18">
        <v>2670</v>
      </c>
      <c r="E30" s="18"/>
      <c r="F30" s="18"/>
      <c r="G30" s="18">
        <f t="shared" si="1"/>
        <v>0</v>
      </c>
      <c r="H30" s="20"/>
      <c r="I30" s="20"/>
      <c r="J30" s="16">
        <f>2670*C30</f>
        <v>4005</v>
      </c>
    </row>
    <row r="31" spans="1:10" ht="30.75" thickBot="1" x14ac:dyDescent="0.3">
      <c r="A31" s="39">
        <v>16</v>
      </c>
      <c r="B31" s="7" t="s">
        <v>25</v>
      </c>
      <c r="C31" s="18">
        <v>2</v>
      </c>
      <c r="D31" s="18">
        <v>2670</v>
      </c>
      <c r="E31" s="18"/>
      <c r="F31" s="18"/>
      <c r="G31" s="18">
        <f t="shared" si="1"/>
        <v>0</v>
      </c>
      <c r="H31" s="20">
        <f>D31*10%</f>
        <v>267</v>
      </c>
      <c r="I31" s="20">
        <f>D31+H31</f>
        <v>2937</v>
      </c>
      <c r="J31" s="16">
        <f t="shared" si="2"/>
        <v>5874</v>
      </c>
    </row>
    <row r="32" spans="1:10" ht="30.75" thickBot="1" x14ac:dyDescent="0.3">
      <c r="A32" s="39">
        <v>17</v>
      </c>
      <c r="B32" s="7" t="s">
        <v>27</v>
      </c>
      <c r="C32" s="18">
        <v>3</v>
      </c>
      <c r="D32" s="18">
        <v>6461</v>
      </c>
      <c r="E32" s="18">
        <v>646</v>
      </c>
      <c r="F32" s="18">
        <f>D32+E32</f>
        <v>7107</v>
      </c>
      <c r="G32" s="18">
        <f t="shared" si="1"/>
        <v>2132.1</v>
      </c>
      <c r="H32" s="20"/>
      <c r="I32" s="20">
        <f>F32+G32</f>
        <v>9239.1</v>
      </c>
      <c r="J32" s="16">
        <f t="shared" si="2"/>
        <v>27717.300000000003</v>
      </c>
    </row>
    <row r="33" spans="1:10" ht="15.75" customHeight="1" thickBot="1" x14ac:dyDescent="0.3">
      <c r="A33" s="39">
        <v>18</v>
      </c>
      <c r="B33" s="7" t="s">
        <v>28</v>
      </c>
      <c r="C33" s="18">
        <v>0.5</v>
      </c>
      <c r="D33" s="18">
        <v>5660</v>
      </c>
      <c r="E33" s="18">
        <v>566</v>
      </c>
      <c r="F33" s="18">
        <f>D33+E33</f>
        <v>6226</v>
      </c>
      <c r="G33" s="18">
        <f t="shared" si="1"/>
        <v>1867.8</v>
      </c>
      <c r="H33" s="20"/>
      <c r="I33" s="20">
        <f>F33+G33</f>
        <v>8093.8</v>
      </c>
      <c r="J33" s="16">
        <f t="shared" si="2"/>
        <v>4046.9</v>
      </c>
    </row>
    <row r="34" spans="1:10" ht="15.75" customHeight="1" thickBot="1" x14ac:dyDescent="0.3">
      <c r="A34" s="39">
        <v>19</v>
      </c>
      <c r="B34" s="7" t="s">
        <v>29</v>
      </c>
      <c r="C34" s="18">
        <v>2</v>
      </c>
      <c r="D34" s="18">
        <v>3631</v>
      </c>
      <c r="E34" s="18"/>
      <c r="F34" s="18"/>
      <c r="G34" s="18">
        <f t="shared" si="1"/>
        <v>0</v>
      </c>
      <c r="H34" s="20">
        <f>D34*10%</f>
        <v>363.1</v>
      </c>
      <c r="I34" s="20">
        <f>D34+H34</f>
        <v>3994.1</v>
      </c>
      <c r="J34" s="16">
        <f t="shared" si="2"/>
        <v>7988.2</v>
      </c>
    </row>
    <row r="35" spans="1:10" s="35" customFormat="1" ht="15.75" x14ac:dyDescent="0.25">
      <c r="A35" s="155"/>
      <c r="B35" s="157" t="s">
        <v>32</v>
      </c>
      <c r="C35" s="145">
        <f>SUM(C11:C34)</f>
        <v>16.75</v>
      </c>
      <c r="D35" s="145"/>
      <c r="E35" s="145"/>
      <c r="F35" s="36"/>
      <c r="G35" s="145"/>
      <c r="H35" s="145"/>
      <c r="I35" s="36"/>
      <c r="J35" s="141">
        <f>SUM(J11:J34)</f>
        <v>98502.824999999997</v>
      </c>
    </row>
    <row r="36" spans="1:10" s="35" customFormat="1" ht="16.5" thickBot="1" x14ac:dyDescent="0.3">
      <c r="A36" s="156"/>
      <c r="B36" s="158"/>
      <c r="C36" s="146"/>
      <c r="D36" s="146"/>
      <c r="E36" s="146"/>
      <c r="F36" s="37"/>
      <c r="G36" s="146"/>
      <c r="H36" s="146"/>
      <c r="I36" s="37"/>
      <c r="J36" s="142"/>
    </row>
    <row r="37" spans="1:10" s="35" customFormat="1" x14ac:dyDescent="0.25">
      <c r="A37"/>
      <c r="B37" s="38"/>
      <c r="C37"/>
      <c r="D37"/>
      <c r="E37"/>
      <c r="F37"/>
      <c r="G37"/>
      <c r="H37"/>
      <c r="I37"/>
      <c r="J37"/>
    </row>
    <row r="38" spans="1:10" s="35" customFormat="1" x14ac:dyDescent="0.25">
      <c r="B38" s="140" t="s">
        <v>33</v>
      </c>
      <c r="C38" s="140"/>
      <c r="D38" s="140"/>
      <c r="E38" s="140"/>
      <c r="F38" s="140" t="s">
        <v>249</v>
      </c>
      <c r="G38" s="140"/>
      <c r="H38" s="140"/>
      <c r="I38" s="140"/>
    </row>
    <row r="39" spans="1:10" s="35" customFormat="1" x14ac:dyDescent="0.25">
      <c r="B39" s="140" t="s">
        <v>34</v>
      </c>
      <c r="C39" s="140"/>
      <c r="D39" s="140"/>
      <c r="E39" s="140"/>
      <c r="F39" s="140" t="s">
        <v>69</v>
      </c>
      <c r="G39" s="140"/>
      <c r="H39" s="140"/>
      <c r="I39" s="140"/>
    </row>
    <row r="40" spans="1:10" s="35" customFormat="1" x14ac:dyDescent="0.25">
      <c r="B40" s="140" t="s">
        <v>35</v>
      </c>
      <c r="C40" s="140"/>
      <c r="D40" s="140"/>
      <c r="E40" s="140"/>
      <c r="F40" s="140"/>
      <c r="G40" s="140"/>
      <c r="H40" s="140"/>
      <c r="I40" s="140"/>
    </row>
    <row r="41" spans="1:10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10"/>
      <c r="B44" s="10"/>
      <c r="C44" s="10"/>
      <c r="D44" s="10"/>
      <c r="E44" s="10"/>
    </row>
    <row r="45" spans="1:10" x14ac:dyDescent="0.25">
      <c r="A45" s="10"/>
      <c r="B45" s="10"/>
      <c r="C45" s="10"/>
      <c r="D45" s="10"/>
      <c r="E45" s="10"/>
    </row>
  </sheetData>
  <mergeCells count="49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J20:J21"/>
    <mergeCell ref="A35:A36"/>
    <mergeCell ref="B35:B36"/>
    <mergeCell ref="C35:C36"/>
    <mergeCell ref="D35:D36"/>
    <mergeCell ref="E35:E36"/>
    <mergeCell ref="G35:G36"/>
    <mergeCell ref="H35:H36"/>
    <mergeCell ref="J35:J36"/>
    <mergeCell ref="A20:A21"/>
    <mergeCell ref="C20:C21"/>
    <mergeCell ref="D20:D21"/>
    <mergeCell ref="E20:E21"/>
    <mergeCell ref="F20:F21"/>
    <mergeCell ref="G20:G21"/>
    <mergeCell ref="H20:H21"/>
    <mergeCell ref="B38:E38"/>
    <mergeCell ref="F38:I38"/>
    <mergeCell ref="B39:E39"/>
    <mergeCell ref="F39:I39"/>
    <mergeCell ref="B40:E40"/>
    <mergeCell ref="F40:I40"/>
  </mergeCells>
  <pageMargins left="0.7" right="0.7" top="0.75" bottom="0.75" header="0.3" footer="0.3"/>
  <pageSetup paperSize="9" scale="7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134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205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3.75" customHeight="1" x14ac:dyDescent="0.25"/>
    <row r="7" spans="1:10" ht="29.25" customHeight="1" x14ac:dyDescent="0.25">
      <c r="A7" s="153" t="s">
        <v>160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135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36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36">
        <v>2</v>
      </c>
      <c r="B13" s="160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36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61" t="s">
        <v>8</v>
      </c>
      <c r="C15" s="145">
        <v>1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9357.92</v>
      </c>
    </row>
    <row r="16" spans="1:10" ht="15" customHeight="1" x14ac:dyDescent="0.25">
      <c r="A16" s="159"/>
      <c r="B16" s="163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62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135">
        <v>4</v>
      </c>
      <c r="B18" s="25" t="s">
        <v>9</v>
      </c>
      <c r="C18" s="18">
        <v>0.75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6070.35</v>
      </c>
    </row>
    <row r="19" spans="1:10" ht="16.5" thickBot="1" x14ac:dyDescent="0.3">
      <c r="A19" s="135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11.25" customHeight="1" thickBot="1" x14ac:dyDescent="0.3">
      <c r="A21" s="156"/>
      <c r="B21" s="25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135">
        <v>7</v>
      </c>
      <c r="B22" s="25" t="s">
        <v>36</v>
      </c>
      <c r="C22" s="18">
        <v>0.25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2309.8074999999999</v>
      </c>
    </row>
    <row r="23" spans="1:10" ht="16.5" thickBot="1" x14ac:dyDescent="0.3">
      <c r="A23" s="135"/>
      <c r="B23" s="25" t="s">
        <v>46</v>
      </c>
      <c r="C23" s="18">
        <v>1</v>
      </c>
      <c r="D23" s="18">
        <v>3631</v>
      </c>
      <c r="E23" s="18"/>
      <c r="F23" s="18"/>
      <c r="G23" s="18">
        <f t="shared" ref="G23:G37" si="1">F23*30%</f>
        <v>0</v>
      </c>
      <c r="H23" s="18"/>
      <c r="I23" s="18">
        <f>D23+E21+G23</f>
        <v>3631</v>
      </c>
      <c r="J23" s="16">
        <f>C23*I23</f>
        <v>3631</v>
      </c>
    </row>
    <row r="24" spans="1:10" ht="16.5" thickBot="1" x14ac:dyDescent="0.3">
      <c r="A24" s="135"/>
      <c r="B24" s="25" t="s">
        <v>16</v>
      </c>
      <c r="C24" s="18">
        <v>2</v>
      </c>
      <c r="D24" s="18">
        <v>5660</v>
      </c>
      <c r="E24" s="18">
        <f>D24*10%</f>
        <v>566</v>
      </c>
      <c r="F24" s="18">
        <f>D24+E24</f>
        <v>6226</v>
      </c>
      <c r="G24" s="18">
        <f t="shared" si="1"/>
        <v>1867.8</v>
      </c>
      <c r="H24" s="18"/>
      <c r="I24" s="18">
        <f>F24+G24</f>
        <v>8093.8</v>
      </c>
      <c r="J24" s="16">
        <f t="shared" ref="J24:J37" si="2">C24*I24</f>
        <v>16187.6</v>
      </c>
    </row>
    <row r="25" spans="1:10" ht="16.5" thickBot="1" x14ac:dyDescent="0.3">
      <c r="A25" s="135">
        <v>8</v>
      </c>
      <c r="B25" s="25" t="s">
        <v>50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35">
        <v>10</v>
      </c>
      <c r="B26" s="25" t="s">
        <v>43</v>
      </c>
      <c r="C26" s="18">
        <v>1</v>
      </c>
      <c r="D26" s="18">
        <v>6461</v>
      </c>
      <c r="E26" s="18">
        <f>D26*10%</f>
        <v>646.1</v>
      </c>
      <c r="F26" s="18">
        <f>D26+E26</f>
        <v>7107.1</v>
      </c>
      <c r="G26" s="18">
        <f t="shared" si="1"/>
        <v>2132.13</v>
      </c>
      <c r="H26" s="18"/>
      <c r="I26" s="18">
        <f>F26+G26</f>
        <v>9239.23</v>
      </c>
      <c r="J26" s="16">
        <f t="shared" si="2"/>
        <v>9239.23</v>
      </c>
    </row>
    <row r="27" spans="1:10" ht="39" thickBot="1" x14ac:dyDescent="0.3">
      <c r="A27" s="135">
        <v>11</v>
      </c>
      <c r="B27" s="25" t="s">
        <v>18</v>
      </c>
      <c r="C27" s="18">
        <v>1</v>
      </c>
      <c r="D27" s="18">
        <v>3631</v>
      </c>
      <c r="E27" s="18"/>
      <c r="F27" s="18"/>
      <c r="G27" s="18">
        <f t="shared" si="1"/>
        <v>0</v>
      </c>
      <c r="H27" s="18"/>
      <c r="I27" s="18"/>
      <c r="J27" s="16">
        <f>D27*C27</f>
        <v>3631</v>
      </c>
    </row>
    <row r="28" spans="1:10" ht="16.5" thickBot="1" x14ac:dyDescent="0.3">
      <c r="A28" s="135"/>
      <c r="B28" s="25"/>
      <c r="C28" s="18">
        <v>0</v>
      </c>
      <c r="D28" s="18">
        <v>0</v>
      </c>
      <c r="E28" s="18"/>
      <c r="F28" s="18"/>
      <c r="G28" s="18">
        <f t="shared" si="1"/>
        <v>0</v>
      </c>
      <c r="H28" s="18"/>
      <c r="I28" s="18"/>
      <c r="J28" s="16">
        <f>D28*C28</f>
        <v>0</v>
      </c>
    </row>
    <row r="29" spans="1:10" ht="16.5" thickBot="1" x14ac:dyDescent="0.3">
      <c r="A29" s="135">
        <v>12</v>
      </c>
      <c r="B29" s="25" t="s">
        <v>20</v>
      </c>
      <c r="C29" s="18">
        <v>1</v>
      </c>
      <c r="D29" s="18">
        <v>4619</v>
      </c>
      <c r="E29" s="18"/>
      <c r="F29" s="18"/>
      <c r="G29" s="18">
        <f>D29*30%</f>
        <v>1385.7</v>
      </c>
      <c r="H29" s="18"/>
      <c r="I29" s="18">
        <f>D29+G29</f>
        <v>6004.7</v>
      </c>
      <c r="J29" s="16">
        <f t="shared" si="2"/>
        <v>6004.7</v>
      </c>
    </row>
    <row r="30" spans="1:10" ht="16.5" thickBot="1" x14ac:dyDescent="0.3">
      <c r="A30" s="135">
        <v>14</v>
      </c>
      <c r="B30" s="25" t="s">
        <v>51</v>
      </c>
      <c r="C30" s="18">
        <v>1</v>
      </c>
      <c r="D30" s="24">
        <v>4858</v>
      </c>
      <c r="E30" s="18"/>
      <c r="F30" s="18"/>
      <c r="G30" s="18"/>
      <c r="H30" s="20"/>
      <c r="I30" s="20"/>
      <c r="J30" s="16">
        <f>D30</f>
        <v>4858</v>
      </c>
    </row>
    <row r="31" spans="1:10" ht="16.5" thickBot="1" x14ac:dyDescent="0.3">
      <c r="A31" s="135">
        <v>15</v>
      </c>
      <c r="B31" s="25" t="s">
        <v>23</v>
      </c>
      <c r="C31" s="18">
        <v>0.5</v>
      </c>
      <c r="D31" s="18">
        <v>2670</v>
      </c>
      <c r="E31" s="18"/>
      <c r="F31" s="18"/>
      <c r="G31" s="18">
        <f t="shared" si="1"/>
        <v>0</v>
      </c>
      <c r="H31" s="20"/>
      <c r="I31" s="20"/>
      <c r="J31" s="16">
        <f>D31*C31</f>
        <v>1335</v>
      </c>
    </row>
    <row r="32" spans="1:10" ht="16.5" thickBot="1" x14ac:dyDescent="0.3">
      <c r="A32" s="135">
        <v>16</v>
      </c>
      <c r="B32" s="25" t="s">
        <v>24</v>
      </c>
      <c r="C32" s="18">
        <v>3</v>
      </c>
      <c r="D32" s="18">
        <v>2670</v>
      </c>
      <c r="E32" s="18"/>
      <c r="F32" s="18"/>
      <c r="G32" s="18">
        <f t="shared" si="1"/>
        <v>0</v>
      </c>
      <c r="H32" s="20"/>
      <c r="I32" s="20"/>
      <c r="J32" s="16">
        <f>2670*C32</f>
        <v>8010</v>
      </c>
    </row>
    <row r="33" spans="1:10" ht="26.25" thickBot="1" x14ac:dyDescent="0.3">
      <c r="A33" s="135">
        <v>17</v>
      </c>
      <c r="B33" s="25" t="s">
        <v>25</v>
      </c>
      <c r="C33" s="18">
        <v>3</v>
      </c>
      <c r="D33" s="18">
        <v>2670</v>
      </c>
      <c r="E33" s="18"/>
      <c r="F33" s="18"/>
      <c r="G33" s="18">
        <f t="shared" si="1"/>
        <v>0</v>
      </c>
      <c r="H33" s="20">
        <f>D33*10%</f>
        <v>267</v>
      </c>
      <c r="I33" s="20">
        <f>D33+H33</f>
        <v>2937</v>
      </c>
      <c r="J33" s="16">
        <f t="shared" si="2"/>
        <v>8811</v>
      </c>
    </row>
    <row r="34" spans="1:10" ht="16.5" thickBot="1" x14ac:dyDescent="0.3">
      <c r="A34" s="135">
        <v>18</v>
      </c>
      <c r="B34" s="25" t="s">
        <v>26</v>
      </c>
      <c r="C34" s="18">
        <v>0.5</v>
      </c>
      <c r="D34" s="18">
        <v>6461</v>
      </c>
      <c r="E34" s="18">
        <f>D34*10%</f>
        <v>646.1</v>
      </c>
      <c r="F34" s="18">
        <f>D34+E34</f>
        <v>7107.1</v>
      </c>
      <c r="G34" s="18">
        <f t="shared" si="1"/>
        <v>2132.13</v>
      </c>
      <c r="H34" s="20"/>
      <c r="I34" s="20">
        <f>F34+G34</f>
        <v>9239.23</v>
      </c>
      <c r="J34" s="16">
        <f t="shared" si="2"/>
        <v>4619.6149999999998</v>
      </c>
    </row>
    <row r="35" spans="1:10" ht="16.5" thickBot="1" x14ac:dyDescent="0.3">
      <c r="A35" s="135"/>
      <c r="B35" s="25"/>
      <c r="C35" s="18">
        <v>0</v>
      </c>
      <c r="D35" s="18">
        <v>0</v>
      </c>
      <c r="E35" s="18">
        <v>0</v>
      </c>
      <c r="F35" s="18">
        <v>0</v>
      </c>
      <c r="G35" s="18">
        <f t="shared" si="1"/>
        <v>0</v>
      </c>
      <c r="H35" s="20"/>
      <c r="I35" s="20">
        <f>F35+G35</f>
        <v>0</v>
      </c>
      <c r="J35" s="16">
        <f t="shared" si="2"/>
        <v>0</v>
      </c>
    </row>
    <row r="36" spans="1:10" ht="15.75" customHeight="1" thickBot="1" x14ac:dyDescent="0.3">
      <c r="A36" s="135"/>
      <c r="B36" s="25"/>
      <c r="C36" s="18">
        <v>0</v>
      </c>
      <c r="D36" s="18">
        <v>0</v>
      </c>
      <c r="E36" s="18">
        <v>0</v>
      </c>
      <c r="F36" s="18">
        <v>0</v>
      </c>
      <c r="G36" s="18">
        <f t="shared" si="1"/>
        <v>0</v>
      </c>
      <c r="H36" s="20"/>
      <c r="I36" s="20">
        <f>F36+G36</f>
        <v>0</v>
      </c>
      <c r="J36" s="16">
        <f t="shared" si="2"/>
        <v>0</v>
      </c>
    </row>
    <row r="37" spans="1:10" ht="15.75" customHeight="1" thickBot="1" x14ac:dyDescent="0.3">
      <c r="A37" s="135"/>
      <c r="B37" s="25"/>
      <c r="C37" s="18">
        <v>0</v>
      </c>
      <c r="D37" s="18">
        <v>0</v>
      </c>
      <c r="E37" s="18"/>
      <c r="F37" s="18"/>
      <c r="G37" s="18">
        <f t="shared" si="1"/>
        <v>0</v>
      </c>
      <c r="H37" s="20">
        <f>D37*10%</f>
        <v>0</v>
      </c>
      <c r="I37" s="20">
        <f>D37+H37</f>
        <v>0</v>
      </c>
      <c r="J37" s="16">
        <f t="shared" si="2"/>
        <v>0</v>
      </c>
    </row>
    <row r="38" spans="1:10" s="131" customFormat="1" ht="15.75" x14ac:dyDescent="0.25">
      <c r="A38" s="155"/>
      <c r="B38" s="157" t="s">
        <v>32</v>
      </c>
      <c r="C38" s="145">
        <f>SUM(C11:C37)</f>
        <v>20</v>
      </c>
      <c r="D38" s="145"/>
      <c r="E38" s="145"/>
      <c r="F38" s="132"/>
      <c r="G38" s="145"/>
      <c r="H38" s="145"/>
      <c r="I38" s="132"/>
      <c r="J38" s="141">
        <f>J11+J13+J15+J18+J19+J20+J22+J23+J24+J25+J26+J27+J28+J29+J30+J31+J32+J33+J34+J35+J36+J37</f>
        <v>115691.75749999999</v>
      </c>
    </row>
    <row r="39" spans="1:10" s="131" customFormat="1" ht="16.5" thickBot="1" x14ac:dyDescent="0.3">
      <c r="A39" s="156"/>
      <c r="B39" s="158"/>
      <c r="C39" s="146"/>
      <c r="D39" s="146"/>
      <c r="E39" s="146"/>
      <c r="F39" s="133"/>
      <c r="G39" s="146"/>
      <c r="H39" s="146"/>
      <c r="I39" s="133"/>
      <c r="J39" s="142"/>
    </row>
    <row r="40" spans="1:10" s="131" customFormat="1" x14ac:dyDescent="0.25">
      <c r="A40"/>
      <c r="B40" s="134"/>
      <c r="C40"/>
      <c r="D40"/>
      <c r="E40"/>
      <c r="F40"/>
      <c r="G40"/>
      <c r="H40"/>
      <c r="I40"/>
      <c r="J40"/>
    </row>
    <row r="41" spans="1:10" s="131" customFormat="1" x14ac:dyDescent="0.25">
      <c r="B41" s="140" t="s">
        <v>33</v>
      </c>
      <c r="C41" s="140"/>
      <c r="D41" s="140"/>
      <c r="E41" s="140"/>
      <c r="F41" s="140" t="s">
        <v>187</v>
      </c>
      <c r="G41" s="140"/>
      <c r="H41" s="140"/>
      <c r="I41" s="140"/>
    </row>
    <row r="42" spans="1:10" s="131" customFormat="1" x14ac:dyDescent="0.25">
      <c r="B42" s="140" t="s">
        <v>34</v>
      </c>
      <c r="C42" s="140"/>
      <c r="D42" s="140"/>
      <c r="E42" s="140"/>
      <c r="F42" s="140" t="s">
        <v>69</v>
      </c>
      <c r="G42" s="140"/>
      <c r="H42" s="140"/>
      <c r="I42" s="140"/>
    </row>
    <row r="43" spans="1:10" s="131" customFormat="1" x14ac:dyDescent="0.25">
      <c r="B43" s="140" t="s">
        <v>35</v>
      </c>
      <c r="C43" s="140"/>
      <c r="D43" s="140"/>
      <c r="E43" s="140"/>
      <c r="F43" s="140"/>
      <c r="G43" s="140"/>
      <c r="H43" s="140"/>
      <c r="I43" s="140"/>
    </row>
    <row r="44" spans="1:10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</row>
    <row r="45" spans="1:10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</row>
    <row r="46" spans="1:10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</row>
    <row r="47" spans="1:10" x14ac:dyDescent="0.25">
      <c r="A47" s="10"/>
      <c r="B47" s="10"/>
      <c r="C47" s="10"/>
      <c r="D47" s="10"/>
      <c r="E47" s="10"/>
    </row>
    <row r="48" spans="1:10" x14ac:dyDescent="0.25">
      <c r="A48" s="10"/>
      <c r="B48" s="10"/>
      <c r="C48" s="10"/>
      <c r="D48" s="10"/>
      <c r="E48" s="10"/>
    </row>
  </sheetData>
  <mergeCells count="49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J20:J21"/>
    <mergeCell ref="A38:A39"/>
    <mergeCell ref="B38:B39"/>
    <mergeCell ref="C38:C39"/>
    <mergeCell ref="D38:D39"/>
    <mergeCell ref="E38:E39"/>
    <mergeCell ref="G38:G39"/>
    <mergeCell ref="H38:H39"/>
    <mergeCell ref="J38:J39"/>
    <mergeCell ref="A20:A21"/>
    <mergeCell ref="C20:C21"/>
    <mergeCell ref="D20:D21"/>
    <mergeCell ref="E20:E21"/>
    <mergeCell ref="F20:F21"/>
    <mergeCell ref="G20:G21"/>
    <mergeCell ref="H20:H21"/>
    <mergeCell ref="B41:E41"/>
    <mergeCell ref="F41:I41"/>
    <mergeCell ref="B42:E42"/>
    <mergeCell ref="F42:I42"/>
    <mergeCell ref="B43:E43"/>
    <mergeCell ref="F43:I43"/>
  </mergeCells>
  <pageMargins left="0.7" right="0.7" top="0.75" bottom="0.75" header="0.3" footer="0.3"/>
  <pageSetup paperSize="9" scale="7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19" sqref="N19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53.25" customHeight="1" x14ac:dyDescent="0.25">
      <c r="F1" s="1"/>
      <c r="G1" s="164" t="s">
        <v>206</v>
      </c>
      <c r="H1" s="164"/>
      <c r="I1" s="164"/>
    </row>
    <row r="2" spans="1:10" ht="33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54"/>
      <c r="J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10" x14ac:dyDescent="0.25">
      <c r="A7" s="154" t="s">
        <v>52</v>
      </c>
      <c r="B7" s="154"/>
      <c r="C7" s="154"/>
      <c r="D7" s="154"/>
      <c r="E7" s="154"/>
      <c r="F7" s="154"/>
      <c r="G7" s="154"/>
      <c r="H7" s="154"/>
      <c r="I7" s="154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52">
        <v>1</v>
      </c>
      <c r="B11" s="7" t="s">
        <v>53</v>
      </c>
      <c r="C11" s="56">
        <v>1</v>
      </c>
      <c r="D11" s="56">
        <v>8010</v>
      </c>
      <c r="E11" s="56">
        <f>D11*10%</f>
        <v>801</v>
      </c>
      <c r="F11" s="56">
        <f>D11+E11</f>
        <v>8811</v>
      </c>
      <c r="G11" s="56">
        <f>F11*30%</f>
        <v>2643.2999999999997</v>
      </c>
      <c r="H11" s="56"/>
      <c r="I11" s="56">
        <f>D11+E11+G11+H11</f>
        <v>11454.3</v>
      </c>
      <c r="J11" s="57">
        <f>I11*C11</f>
        <v>11454.3</v>
      </c>
    </row>
    <row r="12" spans="1:10" ht="15.75" customHeight="1" x14ac:dyDescent="0.25">
      <c r="A12" s="55"/>
      <c r="B12" s="157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0"/>
      <c r="C13" s="58">
        <v>1.5</v>
      </c>
      <c r="D13" s="58">
        <v>7609</v>
      </c>
      <c r="E13" s="58">
        <f>D13*10%</f>
        <v>760.90000000000009</v>
      </c>
      <c r="F13" s="58">
        <f>D13+E13</f>
        <v>8369.9</v>
      </c>
      <c r="G13" s="58">
        <f>F13*30%</f>
        <v>2510.9699999999998</v>
      </c>
      <c r="H13" s="58"/>
      <c r="I13" s="58">
        <f>F13+G13</f>
        <v>10880.869999999999</v>
      </c>
      <c r="J13" s="59">
        <f>I13*C13</f>
        <v>16321.304999999998</v>
      </c>
    </row>
    <row r="14" spans="1:10" ht="16.5" thickBot="1" x14ac:dyDescent="0.3">
      <c r="A14" s="55"/>
      <c r="B14" s="1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55">
        <v>3</v>
      </c>
      <c r="B15" s="161" t="s">
        <v>8</v>
      </c>
      <c r="C15" s="171">
        <v>1</v>
      </c>
      <c r="D15" s="171">
        <v>7609</v>
      </c>
      <c r="E15" s="171">
        <f>D15*10%</f>
        <v>760.90000000000009</v>
      </c>
      <c r="F15" s="171">
        <f>D15+E15</f>
        <v>8369.9</v>
      </c>
      <c r="G15" s="171">
        <f>F15*30%</f>
        <v>2510.9699999999998</v>
      </c>
      <c r="H15" s="171"/>
      <c r="I15" s="171">
        <f>F15+G15</f>
        <v>10880.869999999999</v>
      </c>
      <c r="J15" s="174">
        <f>I15*C15</f>
        <v>10880.869999999999</v>
      </c>
    </row>
    <row r="16" spans="1:10" ht="15" customHeight="1" x14ac:dyDescent="0.25">
      <c r="A16" s="159"/>
      <c r="B16" s="163"/>
      <c r="C16" s="172"/>
      <c r="D16" s="172"/>
      <c r="E16" s="172"/>
      <c r="F16" s="172"/>
      <c r="G16" s="172"/>
      <c r="H16" s="172"/>
      <c r="I16" s="172"/>
      <c r="J16" s="175"/>
    </row>
    <row r="17" spans="1:10" ht="15.75" customHeight="1" thickBot="1" x14ac:dyDescent="0.3">
      <c r="A17" s="156"/>
      <c r="B17" s="162"/>
      <c r="C17" s="173"/>
      <c r="D17" s="173"/>
      <c r="E17" s="173"/>
      <c r="F17" s="173"/>
      <c r="G17" s="173"/>
      <c r="H17" s="173"/>
      <c r="I17" s="173"/>
      <c r="J17" s="176"/>
    </row>
    <row r="18" spans="1:10" ht="16.5" thickBot="1" x14ac:dyDescent="0.3">
      <c r="A18" s="52">
        <v>4</v>
      </c>
      <c r="B18" s="25" t="s">
        <v>9</v>
      </c>
      <c r="C18" s="56">
        <v>1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8093.8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4">
        <f>C20*I20</f>
        <v>9239.23</v>
      </c>
    </row>
    <row r="21" spans="1:10" ht="11.25" customHeight="1" thickBot="1" x14ac:dyDescent="0.3">
      <c r="A21" s="156"/>
      <c r="B21" s="25"/>
      <c r="C21" s="173"/>
      <c r="D21" s="173"/>
      <c r="E21" s="173"/>
      <c r="F21" s="173"/>
      <c r="G21" s="173"/>
      <c r="H21" s="173"/>
      <c r="I21" s="173"/>
      <c r="J21" s="176"/>
    </row>
    <row r="22" spans="1:10" ht="21" customHeight="1" thickBot="1" x14ac:dyDescent="0.3">
      <c r="A22" s="52">
        <v>7</v>
      </c>
      <c r="B22" s="25" t="s">
        <v>36</v>
      </c>
      <c r="C22" s="56">
        <v>0.75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6929.4224999999997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5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26.25" thickBot="1" x14ac:dyDescent="0.3">
      <c r="A24" s="52">
        <v>9</v>
      </c>
      <c r="B24" s="25" t="s">
        <v>252</v>
      </c>
      <c r="C24" s="56">
        <v>1</v>
      </c>
      <c r="D24" s="56">
        <v>6461</v>
      </c>
      <c r="E24" s="56">
        <f>D24*10%</f>
        <v>646.1</v>
      </c>
      <c r="F24" s="56">
        <f t="shared" ref="F24" si="2">D24+E24</f>
        <v>7107.1</v>
      </c>
      <c r="G24" s="56">
        <f>F24*30%</f>
        <v>2132.13</v>
      </c>
      <c r="H24" s="56"/>
      <c r="I24" s="56">
        <f>F24+G24</f>
        <v>9239.23</v>
      </c>
      <c r="J24" s="57">
        <f>I24*C24</f>
        <v>9239.23</v>
      </c>
    </row>
    <row r="25" spans="1:10" ht="16.5" thickBot="1" x14ac:dyDescent="0.3">
      <c r="A25" s="52">
        <v>10</v>
      </c>
      <c r="B25" s="25" t="s">
        <v>16</v>
      </c>
      <c r="C25" s="56">
        <v>5</v>
      </c>
      <c r="D25" s="56">
        <v>5660</v>
      </c>
      <c r="E25" s="56">
        <f>D25*10%</f>
        <v>566</v>
      </c>
      <c r="F25" s="56">
        <f>D25+E25</f>
        <v>6226</v>
      </c>
      <c r="G25" s="56">
        <f t="shared" si="1"/>
        <v>1867.8</v>
      </c>
      <c r="H25" s="56"/>
      <c r="I25" s="56">
        <f>F25+G25</f>
        <v>8093.8</v>
      </c>
      <c r="J25" s="57">
        <f t="shared" ref="J25:J34" si="3">C25*I25</f>
        <v>40469</v>
      </c>
    </row>
    <row r="26" spans="1:10" ht="16.5" thickBot="1" x14ac:dyDescent="0.3">
      <c r="A26" s="52">
        <v>11</v>
      </c>
      <c r="B26" s="25" t="s">
        <v>50</v>
      </c>
      <c r="C26" s="56">
        <v>1</v>
      </c>
      <c r="D26" s="56">
        <v>5260</v>
      </c>
      <c r="E26" s="56"/>
      <c r="F26" s="56">
        <f>D26+E26</f>
        <v>5260</v>
      </c>
      <c r="G26" s="56">
        <f t="shared" si="1"/>
        <v>1578</v>
      </c>
      <c r="H26" s="56"/>
      <c r="I26" s="56">
        <f>F26+G26</f>
        <v>6838</v>
      </c>
      <c r="J26" s="57">
        <f t="shared" si="3"/>
        <v>6838</v>
      </c>
    </row>
    <row r="27" spans="1:10" ht="16.5" thickBot="1" x14ac:dyDescent="0.3">
      <c r="A27" s="52">
        <v>12</v>
      </c>
      <c r="B27" s="25" t="s">
        <v>43</v>
      </c>
      <c r="C27" s="56">
        <v>3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3"/>
        <v>27717.69</v>
      </c>
    </row>
    <row r="28" spans="1:10" ht="16.5" thickBot="1" x14ac:dyDescent="0.3">
      <c r="A28" s="52">
        <v>13</v>
      </c>
      <c r="B28" s="25" t="s">
        <v>26</v>
      </c>
      <c r="C28" s="56">
        <v>0.75</v>
      </c>
      <c r="D28" s="56">
        <v>6461</v>
      </c>
      <c r="E28" s="56">
        <f>D28*10%</f>
        <v>646.1</v>
      </c>
      <c r="F28" s="56">
        <f>D28+E28</f>
        <v>7107.1</v>
      </c>
      <c r="G28" s="56">
        <f t="shared" ref="G28" si="4">F28*30%</f>
        <v>2132.13</v>
      </c>
      <c r="H28" s="56"/>
      <c r="I28" s="56">
        <f>F28+G28</f>
        <v>9239.23</v>
      </c>
      <c r="J28" s="57">
        <f t="shared" ref="J28" si="5">C28*I28</f>
        <v>6929.4224999999997</v>
      </c>
    </row>
    <row r="29" spans="1:10" ht="16.5" thickBot="1" x14ac:dyDescent="0.3">
      <c r="A29" s="52">
        <v>14</v>
      </c>
      <c r="B29" s="25" t="s">
        <v>20</v>
      </c>
      <c r="C29" s="56">
        <v>1</v>
      </c>
      <c r="D29" s="56">
        <v>4619</v>
      </c>
      <c r="E29" s="56"/>
      <c r="F29" s="56"/>
      <c r="G29" s="56">
        <f>D29*30%</f>
        <v>1385.7</v>
      </c>
      <c r="H29" s="56"/>
      <c r="I29" s="56">
        <f>D29+G29</f>
        <v>6004.7</v>
      </c>
      <c r="J29" s="57">
        <f t="shared" si="3"/>
        <v>6004.7</v>
      </c>
    </row>
    <row r="30" spans="1:10" ht="26.25" thickBot="1" x14ac:dyDescent="0.3">
      <c r="A30" s="52">
        <v>15</v>
      </c>
      <c r="B30" s="25" t="s">
        <v>54</v>
      </c>
      <c r="C30" s="56">
        <v>0.5</v>
      </c>
      <c r="D30" s="60">
        <v>4112</v>
      </c>
      <c r="E30" s="56"/>
      <c r="F30" s="56"/>
      <c r="G30" s="56"/>
      <c r="H30" s="56"/>
      <c r="I30" s="56">
        <f>D30+E30+G30+H30</f>
        <v>4112</v>
      </c>
      <c r="J30" s="57">
        <f>I30*C30</f>
        <v>2056</v>
      </c>
    </row>
    <row r="31" spans="1:10" ht="16.5" thickBot="1" x14ac:dyDescent="0.3">
      <c r="A31" s="52">
        <v>16</v>
      </c>
      <c r="B31" s="25" t="s">
        <v>23</v>
      </c>
      <c r="C31" s="56">
        <v>0.5</v>
      </c>
      <c r="D31" s="56">
        <v>2670</v>
      </c>
      <c r="E31" s="56"/>
      <c r="F31" s="56"/>
      <c r="G31" s="56">
        <f t="shared" si="1"/>
        <v>0</v>
      </c>
      <c r="H31" s="56"/>
      <c r="I31" s="56">
        <f>D31+E31+H31</f>
        <v>2670</v>
      </c>
      <c r="J31" s="57">
        <f>I31*C31</f>
        <v>1335</v>
      </c>
    </row>
    <row r="32" spans="1:10" ht="16.5" thickBot="1" x14ac:dyDescent="0.3">
      <c r="A32" s="52">
        <v>17</v>
      </c>
      <c r="B32" s="25" t="s">
        <v>55</v>
      </c>
      <c r="C32" s="56">
        <v>3.5</v>
      </c>
      <c r="D32" s="56">
        <v>2670</v>
      </c>
      <c r="E32" s="56"/>
      <c r="F32" s="56"/>
      <c r="G32" s="56">
        <f t="shared" si="1"/>
        <v>0</v>
      </c>
      <c r="H32" s="56"/>
      <c r="I32" s="56"/>
      <c r="J32" s="57">
        <f>2670*C32</f>
        <v>9345</v>
      </c>
    </row>
    <row r="33" spans="1:10" ht="26.25" thickBot="1" x14ac:dyDescent="0.3">
      <c r="A33" s="52">
        <v>18</v>
      </c>
      <c r="B33" s="25" t="s">
        <v>25</v>
      </c>
      <c r="C33" s="56">
        <v>6</v>
      </c>
      <c r="D33" s="56">
        <v>2670</v>
      </c>
      <c r="E33" s="56"/>
      <c r="F33" s="56"/>
      <c r="G33" s="56">
        <f t="shared" si="1"/>
        <v>0</v>
      </c>
      <c r="H33" s="56">
        <f>D33*10%</f>
        <v>267</v>
      </c>
      <c r="I33" s="56">
        <f>D33+H33</f>
        <v>2937</v>
      </c>
      <c r="J33" s="57">
        <f t="shared" si="3"/>
        <v>17622</v>
      </c>
    </row>
    <row r="34" spans="1:10" ht="16.5" thickBot="1" x14ac:dyDescent="0.3">
      <c r="A34" s="52"/>
      <c r="B34" s="25"/>
      <c r="C34" s="56"/>
      <c r="D34" s="56"/>
      <c r="E34" s="56"/>
      <c r="F34" s="56">
        <f>D34+E34</f>
        <v>0</v>
      </c>
      <c r="G34" s="56">
        <f t="shared" si="1"/>
        <v>0</v>
      </c>
      <c r="H34" s="56"/>
      <c r="I34" s="56">
        <f>F34+G34</f>
        <v>0</v>
      </c>
      <c r="J34" s="57">
        <f t="shared" si="3"/>
        <v>0</v>
      </c>
    </row>
    <row r="35" spans="1:10" ht="39" thickBot="1" x14ac:dyDescent="0.3">
      <c r="A35" s="52">
        <v>19</v>
      </c>
      <c r="B35" s="25" t="s">
        <v>56</v>
      </c>
      <c r="C35" s="56">
        <v>0.5</v>
      </c>
      <c r="D35" s="56">
        <v>3631</v>
      </c>
      <c r="E35" s="56"/>
      <c r="F35" s="56"/>
      <c r="G35" s="56">
        <f t="shared" si="1"/>
        <v>0</v>
      </c>
      <c r="H35" s="56"/>
      <c r="I35" s="56">
        <f>D35+E35+G35+H35</f>
        <v>3631</v>
      </c>
      <c r="J35" s="57">
        <f>I35*C35</f>
        <v>1815.5</v>
      </c>
    </row>
    <row r="36" spans="1:10" ht="25.5" customHeight="1" thickBot="1" x14ac:dyDescent="0.3">
      <c r="A36" s="52">
        <v>20</v>
      </c>
      <c r="B36" s="25" t="s">
        <v>18</v>
      </c>
      <c r="C36" s="56">
        <v>1</v>
      </c>
      <c r="D36" s="56">
        <v>3631</v>
      </c>
      <c r="E36" s="56"/>
      <c r="F36" s="56"/>
      <c r="G36" s="56">
        <f t="shared" ref="G36:G37" si="6">F36*30%</f>
        <v>0</v>
      </c>
      <c r="H36" s="56"/>
      <c r="I36" s="56"/>
      <c r="J36" s="57">
        <f>D36*C36</f>
        <v>3631</v>
      </c>
    </row>
    <row r="37" spans="1:10" ht="15.75" customHeight="1" thickBot="1" x14ac:dyDescent="0.3">
      <c r="A37" s="52">
        <v>21</v>
      </c>
      <c r="B37" s="25" t="s">
        <v>38</v>
      </c>
      <c r="C37" s="56">
        <v>1</v>
      </c>
      <c r="D37" s="56">
        <v>3631</v>
      </c>
      <c r="E37" s="56"/>
      <c r="F37" s="56"/>
      <c r="G37" s="56">
        <f t="shared" si="6"/>
        <v>0</v>
      </c>
      <c r="H37" s="56">
        <f>D37*10%</f>
        <v>363.1</v>
      </c>
      <c r="I37" s="56">
        <f>D37+H37</f>
        <v>3994.1</v>
      </c>
      <c r="J37" s="57">
        <f>I37*C37</f>
        <v>3994.1</v>
      </c>
    </row>
    <row r="38" spans="1:10" ht="15.75" customHeight="1" x14ac:dyDescent="0.25">
      <c r="A38" s="55"/>
      <c r="B38" s="27"/>
      <c r="C38" s="58"/>
      <c r="D38" s="58"/>
      <c r="E38" s="58"/>
      <c r="F38" s="58"/>
      <c r="G38" s="58"/>
      <c r="H38" s="58"/>
      <c r="I38" s="58"/>
      <c r="J38" s="59"/>
    </row>
    <row r="39" spans="1:10" ht="1.5" customHeight="1" thickBot="1" x14ac:dyDescent="0.3">
      <c r="A39" s="55"/>
      <c r="B39" s="27"/>
      <c r="C39" s="58"/>
      <c r="D39" s="58"/>
      <c r="E39" s="58"/>
      <c r="F39" s="58"/>
      <c r="G39" s="58"/>
      <c r="H39" s="58"/>
      <c r="I39" s="58"/>
      <c r="J39" s="59"/>
    </row>
    <row r="40" spans="1:10" s="54" customFormat="1" x14ac:dyDescent="0.25">
      <c r="A40" s="155"/>
      <c r="B40" s="157" t="s">
        <v>32</v>
      </c>
      <c r="C40" s="171">
        <f>SUM(C11:C37)</f>
        <v>33</v>
      </c>
      <c r="D40" s="171"/>
      <c r="E40" s="171"/>
      <c r="F40" s="61"/>
      <c r="G40" s="171"/>
      <c r="H40" s="171"/>
      <c r="I40" s="61"/>
      <c r="J40" s="174">
        <f>SUM(J11:J37)</f>
        <v>207925.56999999998</v>
      </c>
    </row>
    <row r="41" spans="1:10" s="54" customFormat="1" ht="15.75" thickBot="1" x14ac:dyDescent="0.3">
      <c r="A41" s="156"/>
      <c r="B41" s="158"/>
      <c r="C41" s="173"/>
      <c r="D41" s="173"/>
      <c r="E41" s="173"/>
      <c r="F41" s="62"/>
      <c r="G41" s="173"/>
      <c r="H41" s="173"/>
      <c r="I41" s="62"/>
      <c r="J41" s="176"/>
    </row>
    <row r="42" spans="1:10" s="54" customFormat="1" x14ac:dyDescent="0.25">
      <c r="A42"/>
      <c r="B42" s="53"/>
      <c r="C42"/>
      <c r="D42"/>
      <c r="E42"/>
      <c r="F42"/>
      <c r="G42"/>
      <c r="H42"/>
      <c r="I42"/>
      <c r="J42"/>
    </row>
    <row r="43" spans="1:10" s="54" customFormat="1" x14ac:dyDescent="0.25">
      <c r="B43" s="140" t="s">
        <v>33</v>
      </c>
      <c r="C43" s="140"/>
      <c r="D43" s="140"/>
      <c r="E43" s="140"/>
      <c r="F43" s="140" t="s">
        <v>220</v>
      </c>
      <c r="G43" s="140"/>
      <c r="H43" s="140"/>
      <c r="I43" s="140"/>
    </row>
    <row r="44" spans="1:10" s="54" customFormat="1" x14ac:dyDescent="0.25">
      <c r="B44" s="140" t="s">
        <v>34</v>
      </c>
      <c r="C44" s="140"/>
      <c r="D44" s="140"/>
      <c r="E44" s="140"/>
      <c r="F44" s="140" t="s">
        <v>69</v>
      </c>
      <c r="G44" s="140"/>
      <c r="H44" s="140"/>
      <c r="I44" s="140"/>
    </row>
    <row r="45" spans="1:10" s="54" customFormat="1" x14ac:dyDescent="0.25">
      <c r="B45" s="140" t="s">
        <v>35</v>
      </c>
      <c r="C45" s="140"/>
      <c r="D45" s="140"/>
      <c r="E45" s="140"/>
      <c r="F45" s="140"/>
      <c r="G45" s="140"/>
      <c r="H45" s="140"/>
      <c r="I45" s="140"/>
    </row>
    <row r="46" spans="1:1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</sheetData>
  <mergeCells count="49">
    <mergeCell ref="B43:E43"/>
    <mergeCell ref="F43:I43"/>
    <mergeCell ref="B44:E44"/>
    <mergeCell ref="F44:I44"/>
    <mergeCell ref="B45:E45"/>
    <mergeCell ref="F45:I45"/>
    <mergeCell ref="A40:A41"/>
    <mergeCell ref="B40:B41"/>
    <mergeCell ref="C40:C41"/>
    <mergeCell ref="D40:D41"/>
    <mergeCell ref="E40:E41"/>
    <mergeCell ref="A20:A21"/>
    <mergeCell ref="C20:C21"/>
    <mergeCell ref="D20:D21"/>
    <mergeCell ref="E20:E21"/>
    <mergeCell ref="F20:F21"/>
    <mergeCell ref="J20:J21"/>
    <mergeCell ref="I20:I21"/>
    <mergeCell ref="G40:G41"/>
    <mergeCell ref="H40:H41"/>
    <mergeCell ref="J40:J41"/>
    <mergeCell ref="G20:G21"/>
    <mergeCell ref="H20:H21"/>
    <mergeCell ref="I15:I17"/>
    <mergeCell ref="J15:J17"/>
    <mergeCell ref="F9:F10"/>
    <mergeCell ref="I9:I10"/>
    <mergeCell ref="B12:B14"/>
    <mergeCell ref="D15:D17"/>
    <mergeCell ref="E15:E17"/>
    <mergeCell ref="F15:F17"/>
    <mergeCell ref="G15:G17"/>
    <mergeCell ref="H15:H17"/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C15:C1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7" workbookViewId="0">
      <selection activeCell="D9" sqref="D9:J10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8.28515625" customWidth="1"/>
    <col min="9" max="9" width="9.5703125" customWidth="1"/>
    <col min="10" max="10" width="10.28515625" customWidth="1"/>
  </cols>
  <sheetData>
    <row r="1" spans="1:10" ht="57" customHeight="1" x14ac:dyDescent="0.25">
      <c r="F1" s="1"/>
      <c r="G1" s="177" t="s">
        <v>234</v>
      </c>
      <c r="H1" s="177"/>
      <c r="I1" s="177"/>
      <c r="J1" s="177"/>
    </row>
    <row r="2" spans="1:10" x14ac:dyDescent="0.25">
      <c r="F2" s="10"/>
      <c r="G2" s="178" t="s">
        <v>57</v>
      </c>
      <c r="H2" s="178"/>
      <c r="I2" s="178"/>
      <c r="J2" s="178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3" customHeight="1" x14ac:dyDescent="0.25"/>
    <row r="7" spans="1:10" ht="33.75" customHeight="1" x14ac:dyDescent="0.25">
      <c r="A7" s="153" t="s">
        <v>161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79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4" customHeight="1" thickBot="1" x14ac:dyDescent="0.3">
      <c r="A10" s="156"/>
      <c r="B10" s="162"/>
      <c r="C10" s="180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52">
        <v>1</v>
      </c>
      <c r="B11" s="7" t="s">
        <v>53</v>
      </c>
      <c r="C11" s="56">
        <v>1</v>
      </c>
      <c r="D11" s="56">
        <v>8010</v>
      </c>
      <c r="E11" s="56">
        <f>D11*10%</f>
        <v>801</v>
      </c>
      <c r="F11" s="56">
        <f>D11+E11</f>
        <v>8811</v>
      </c>
      <c r="G11" s="56">
        <f>F11*30%</f>
        <v>2643.2999999999997</v>
      </c>
      <c r="H11" s="56"/>
      <c r="I11" s="56">
        <f>D11+E11+G11+H11</f>
        <v>11454.3</v>
      </c>
      <c r="J11" s="57">
        <f>I11*C11</f>
        <v>11454.3</v>
      </c>
    </row>
    <row r="12" spans="1:10" ht="15.75" customHeight="1" x14ac:dyDescent="0.25">
      <c r="A12" s="55"/>
      <c r="B12" s="157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0"/>
      <c r="C13" s="58">
        <v>1.5</v>
      </c>
      <c r="D13" s="58">
        <v>7609</v>
      </c>
      <c r="E13" s="58">
        <f>D13*10%</f>
        <v>760.90000000000009</v>
      </c>
      <c r="F13" s="58">
        <f>D13+E13</f>
        <v>8369.9</v>
      </c>
      <c r="G13" s="58">
        <f>F13*30%</f>
        <v>2510.9699999999998</v>
      </c>
      <c r="H13" s="58"/>
      <c r="I13" s="58">
        <f>F13+G13</f>
        <v>10880.869999999999</v>
      </c>
      <c r="J13" s="59">
        <f>I13*C13</f>
        <v>16321.304999999998</v>
      </c>
    </row>
    <row r="14" spans="1:10" ht="16.5" thickBot="1" x14ac:dyDescent="0.3">
      <c r="A14" s="55"/>
      <c r="B14" s="1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55">
        <v>3</v>
      </c>
      <c r="B15" s="161" t="s">
        <v>8</v>
      </c>
      <c r="C15" s="171">
        <v>1</v>
      </c>
      <c r="D15" s="171">
        <v>7609</v>
      </c>
      <c r="E15" s="171">
        <f>D15*10%</f>
        <v>760.90000000000009</v>
      </c>
      <c r="F15" s="171">
        <f>D15+E15</f>
        <v>8369.9</v>
      </c>
      <c r="G15" s="171">
        <f>F15*30%</f>
        <v>2510.9699999999998</v>
      </c>
      <c r="H15" s="171"/>
      <c r="I15" s="171">
        <f>F15+G15</f>
        <v>10880.869999999999</v>
      </c>
      <c r="J15" s="174">
        <f>I15*C15</f>
        <v>10880.869999999999</v>
      </c>
    </row>
    <row r="16" spans="1:10" ht="15" customHeight="1" x14ac:dyDescent="0.25">
      <c r="A16" s="159"/>
      <c r="B16" s="163"/>
      <c r="C16" s="172"/>
      <c r="D16" s="172"/>
      <c r="E16" s="172"/>
      <c r="F16" s="172"/>
      <c r="G16" s="172"/>
      <c r="H16" s="172"/>
      <c r="I16" s="172"/>
      <c r="J16" s="175"/>
    </row>
    <row r="17" spans="1:10" ht="15.75" customHeight="1" thickBot="1" x14ac:dyDescent="0.3">
      <c r="A17" s="156"/>
      <c r="B17" s="162"/>
      <c r="C17" s="173"/>
      <c r="D17" s="173"/>
      <c r="E17" s="173"/>
      <c r="F17" s="173"/>
      <c r="G17" s="173"/>
      <c r="H17" s="173"/>
      <c r="I17" s="173"/>
      <c r="J17" s="176"/>
    </row>
    <row r="18" spans="1:10" ht="16.5" thickBot="1" x14ac:dyDescent="0.3">
      <c r="A18" s="52">
        <v>4</v>
      </c>
      <c r="B18" s="25" t="s">
        <v>9</v>
      </c>
      <c r="C18" s="56">
        <v>0.75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6070.35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4">
        <f>C20*I20</f>
        <v>9239.23</v>
      </c>
    </row>
    <row r="21" spans="1:10" ht="11.25" customHeight="1" thickBot="1" x14ac:dyDescent="0.3">
      <c r="A21" s="156"/>
      <c r="B21" s="25"/>
      <c r="C21" s="173"/>
      <c r="D21" s="173"/>
      <c r="E21" s="173"/>
      <c r="F21" s="173"/>
      <c r="G21" s="173"/>
      <c r="H21" s="173"/>
      <c r="I21" s="173"/>
      <c r="J21" s="176"/>
    </row>
    <row r="22" spans="1:10" ht="21" customHeight="1" thickBot="1" x14ac:dyDescent="0.3">
      <c r="A22" s="52">
        <v>7</v>
      </c>
      <c r="B22" s="25" t="s">
        <v>36</v>
      </c>
      <c r="C22" s="56">
        <v>0.5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4619.6149999999998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7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52">
        <v>9</v>
      </c>
      <c r="B24" s="25" t="s">
        <v>16</v>
      </c>
      <c r="C24" s="56">
        <v>2</v>
      </c>
      <c r="D24" s="56">
        <v>5660</v>
      </c>
      <c r="E24" s="56">
        <f>D24*10%</f>
        <v>566</v>
      </c>
      <c r="F24" s="56">
        <f>D24+E24</f>
        <v>6226</v>
      </c>
      <c r="G24" s="56">
        <f t="shared" si="1"/>
        <v>1867.8</v>
      </c>
      <c r="H24" s="56"/>
      <c r="I24" s="56">
        <f>F24+G24</f>
        <v>8093.8</v>
      </c>
      <c r="J24" s="57">
        <f t="shared" ref="J24:J33" si="2">C24*I24</f>
        <v>16187.6</v>
      </c>
    </row>
    <row r="25" spans="1:10" ht="16.5" thickBot="1" x14ac:dyDescent="0.3">
      <c r="A25" s="52">
        <v>10</v>
      </c>
      <c r="B25" s="25" t="s">
        <v>50</v>
      </c>
      <c r="C25" s="56">
        <v>1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6838</v>
      </c>
    </row>
    <row r="26" spans="1:10" ht="16.5" thickBot="1" x14ac:dyDescent="0.3">
      <c r="A26" s="52">
        <v>11</v>
      </c>
      <c r="B26" s="25" t="s">
        <v>43</v>
      </c>
      <c r="C26" s="56">
        <v>2</v>
      </c>
      <c r="D26" s="56">
        <v>6461</v>
      </c>
      <c r="E26" s="56">
        <f>D26*10%</f>
        <v>646.1</v>
      </c>
      <c r="F26" s="56">
        <f>D26+E26</f>
        <v>7107.1</v>
      </c>
      <c r="G26" s="56">
        <f t="shared" si="1"/>
        <v>2132.13</v>
      </c>
      <c r="H26" s="56"/>
      <c r="I26" s="56">
        <f>F26+G26</f>
        <v>9239.23</v>
      </c>
      <c r="J26" s="57">
        <f t="shared" si="2"/>
        <v>18478.46</v>
      </c>
    </row>
    <row r="27" spans="1:10" ht="16.5" thickBot="1" x14ac:dyDescent="0.3">
      <c r="A27" s="130">
        <v>12</v>
      </c>
      <c r="B27" s="25" t="s">
        <v>78</v>
      </c>
      <c r="C27" s="56">
        <v>0.5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4619.6149999999998</v>
      </c>
    </row>
    <row r="28" spans="1:10" ht="16.5" thickBot="1" x14ac:dyDescent="0.3">
      <c r="A28" s="52">
        <v>13</v>
      </c>
      <c r="B28" s="25" t="s">
        <v>26</v>
      </c>
      <c r="C28" s="56">
        <v>0.5</v>
      </c>
      <c r="D28" s="56">
        <v>6461</v>
      </c>
      <c r="E28" s="56">
        <f>D28*10%</f>
        <v>646.1</v>
      </c>
      <c r="F28" s="56">
        <f>D28+E28</f>
        <v>7107.1</v>
      </c>
      <c r="G28" s="56">
        <f t="shared" si="1"/>
        <v>2132.13</v>
      </c>
      <c r="H28" s="56"/>
      <c r="I28" s="56">
        <f>F28+G28</f>
        <v>9239.23</v>
      </c>
      <c r="J28" s="57">
        <f t="shared" si="2"/>
        <v>4619.6149999999998</v>
      </c>
    </row>
    <row r="29" spans="1:10" ht="16.5" thickBot="1" x14ac:dyDescent="0.3">
      <c r="A29" s="52">
        <v>14</v>
      </c>
      <c r="B29" s="25" t="s">
        <v>233</v>
      </c>
      <c r="C29" s="56">
        <v>1</v>
      </c>
      <c r="D29" s="56">
        <v>4619</v>
      </c>
      <c r="E29" s="56"/>
      <c r="F29" s="56"/>
      <c r="G29" s="56">
        <f>D29*30%</f>
        <v>1385.7</v>
      </c>
      <c r="H29" s="56"/>
      <c r="I29" s="56">
        <f>D29+G29</f>
        <v>6004.7</v>
      </c>
      <c r="J29" s="57">
        <f t="shared" si="2"/>
        <v>6004.7</v>
      </c>
    </row>
    <row r="30" spans="1:10" ht="16.5" thickBot="1" x14ac:dyDescent="0.3">
      <c r="A30" s="52">
        <v>15</v>
      </c>
      <c r="B30" s="25"/>
      <c r="C30" s="56">
        <v>0</v>
      </c>
      <c r="D30" s="60">
        <v>0</v>
      </c>
      <c r="E30" s="56"/>
      <c r="F30" s="56"/>
      <c r="G30" s="56"/>
      <c r="H30" s="56"/>
      <c r="I30" s="56">
        <f>D30+E30+G30+H30</f>
        <v>0</v>
      </c>
      <c r="J30" s="57">
        <f>I30*C30</f>
        <v>0</v>
      </c>
    </row>
    <row r="31" spans="1:10" ht="16.5" thickBot="1" x14ac:dyDescent="0.3">
      <c r="A31" s="52">
        <v>16</v>
      </c>
      <c r="B31" s="25" t="s">
        <v>23</v>
      </c>
      <c r="C31" s="56">
        <v>0.5</v>
      </c>
      <c r="D31" s="56">
        <v>2670</v>
      </c>
      <c r="E31" s="56"/>
      <c r="F31" s="56"/>
      <c r="G31" s="56">
        <f t="shared" si="1"/>
        <v>0</v>
      </c>
      <c r="H31" s="56"/>
      <c r="I31" s="56">
        <f>D31+E31+H31</f>
        <v>2670</v>
      </c>
      <c r="J31" s="57">
        <f>I31*C31</f>
        <v>1335</v>
      </c>
    </row>
    <row r="32" spans="1:10" ht="16.5" thickBot="1" x14ac:dyDescent="0.3">
      <c r="A32" s="52">
        <v>17</v>
      </c>
      <c r="B32" s="25" t="s">
        <v>55</v>
      </c>
      <c r="C32" s="56">
        <v>3</v>
      </c>
      <c r="D32" s="56">
        <v>2670</v>
      </c>
      <c r="E32" s="56"/>
      <c r="F32" s="56"/>
      <c r="G32" s="56">
        <f t="shared" si="1"/>
        <v>0</v>
      </c>
      <c r="H32" s="56"/>
      <c r="I32" s="56">
        <f>D32</f>
        <v>2670</v>
      </c>
      <c r="J32" s="57">
        <f>2670*C32</f>
        <v>8010</v>
      </c>
    </row>
    <row r="33" spans="1:10" ht="26.25" thickBot="1" x14ac:dyDescent="0.3">
      <c r="A33" s="52">
        <v>18</v>
      </c>
      <c r="B33" s="25" t="s">
        <v>25</v>
      </c>
      <c r="C33" s="56">
        <v>4.75</v>
      </c>
      <c r="D33" s="56">
        <v>2670</v>
      </c>
      <c r="E33" s="56"/>
      <c r="F33" s="56"/>
      <c r="G33" s="56">
        <f t="shared" si="1"/>
        <v>0</v>
      </c>
      <c r="H33" s="56">
        <f>D33*10%</f>
        <v>267</v>
      </c>
      <c r="I33" s="56">
        <f>D33+H33</f>
        <v>2937</v>
      </c>
      <c r="J33" s="57">
        <f t="shared" si="2"/>
        <v>13950.75</v>
      </c>
    </row>
    <row r="34" spans="1:10" ht="16.5" thickBot="1" x14ac:dyDescent="0.3">
      <c r="A34" s="52">
        <v>19</v>
      </c>
      <c r="B34" s="25" t="s">
        <v>58</v>
      </c>
      <c r="C34" s="56">
        <v>0</v>
      </c>
      <c r="D34" s="56">
        <v>0</v>
      </c>
      <c r="E34" s="56"/>
      <c r="F34" s="56"/>
      <c r="G34" s="56"/>
      <c r="H34" s="56"/>
      <c r="I34" s="56">
        <f>D34+E34+H34</f>
        <v>0</v>
      </c>
      <c r="J34" s="57">
        <f>I34*C34</f>
        <v>0</v>
      </c>
    </row>
    <row r="35" spans="1:10" ht="39" thickBot="1" x14ac:dyDescent="0.3">
      <c r="A35" s="52">
        <v>20</v>
      </c>
      <c r="B35" s="25" t="s">
        <v>56</v>
      </c>
      <c r="C35" s="56">
        <v>0</v>
      </c>
      <c r="D35" s="56">
        <v>0</v>
      </c>
      <c r="E35" s="56"/>
      <c r="F35" s="56"/>
      <c r="G35" s="56">
        <f t="shared" si="1"/>
        <v>0</v>
      </c>
      <c r="H35" s="56"/>
      <c r="I35" s="56">
        <f>D35+E35+G35+H35</f>
        <v>0</v>
      </c>
      <c r="J35" s="57">
        <f>I35*C35</f>
        <v>0</v>
      </c>
    </row>
    <row r="36" spans="1:10" ht="25.5" customHeight="1" thickBot="1" x14ac:dyDescent="0.3">
      <c r="A36" s="52">
        <v>21</v>
      </c>
      <c r="B36" s="25" t="s">
        <v>18</v>
      </c>
      <c r="C36" s="56">
        <v>1</v>
      </c>
      <c r="D36" s="56">
        <v>3631</v>
      </c>
      <c r="E36" s="56"/>
      <c r="F36" s="56"/>
      <c r="G36" s="56">
        <f t="shared" si="1"/>
        <v>0</v>
      </c>
      <c r="H36" s="56"/>
      <c r="I36" s="56"/>
      <c r="J36" s="57">
        <f>D36*C36</f>
        <v>3631</v>
      </c>
    </row>
    <row r="37" spans="1:10" ht="15.75" customHeight="1" thickBot="1" x14ac:dyDescent="0.3">
      <c r="A37" s="52">
        <v>22</v>
      </c>
      <c r="B37" s="25" t="s">
        <v>38</v>
      </c>
      <c r="C37" s="56">
        <v>1</v>
      </c>
      <c r="D37" s="56">
        <v>3631</v>
      </c>
      <c r="E37" s="56"/>
      <c r="F37" s="56"/>
      <c r="G37" s="56">
        <f t="shared" si="1"/>
        <v>0</v>
      </c>
      <c r="H37" s="56">
        <f>D37*10%</f>
        <v>363.1</v>
      </c>
      <c r="I37" s="56">
        <f>D37+H37</f>
        <v>3994.1</v>
      </c>
      <c r="J37" s="57">
        <f>I37*C37</f>
        <v>3994.1</v>
      </c>
    </row>
    <row r="38" spans="1:10" ht="24.75" customHeight="1" x14ac:dyDescent="0.25">
      <c r="A38" s="55">
        <v>23</v>
      </c>
      <c r="B38" s="27" t="s">
        <v>59</v>
      </c>
      <c r="C38" s="58">
        <v>1</v>
      </c>
      <c r="D38" s="58">
        <v>3631</v>
      </c>
      <c r="E38" s="58"/>
      <c r="F38" s="58"/>
      <c r="G38" s="58"/>
      <c r="H38" s="58"/>
      <c r="I38" s="58"/>
      <c r="J38" s="59">
        <f>D38</f>
        <v>3631</v>
      </c>
    </row>
    <row r="39" spans="1:10" ht="1.5" customHeight="1" thickBot="1" x14ac:dyDescent="0.3">
      <c r="A39" s="55"/>
      <c r="B39" s="27"/>
      <c r="C39" s="58"/>
      <c r="D39" s="58"/>
      <c r="E39" s="58"/>
      <c r="F39" s="58"/>
      <c r="G39" s="58"/>
      <c r="H39" s="58"/>
      <c r="I39" s="58"/>
      <c r="J39" s="59"/>
    </row>
    <row r="40" spans="1:10" s="54" customFormat="1" x14ac:dyDescent="0.25">
      <c r="A40" s="155"/>
      <c r="B40" s="157" t="s">
        <v>32</v>
      </c>
      <c r="C40" s="171">
        <f>C11+C13+C15+C18+C19+C20+C22+C23+C24+C25+C26+C28+C29+C30+C31+C32+C33+C34+C36+C37+C38+C27</f>
        <v>26</v>
      </c>
      <c r="D40" s="171"/>
      <c r="E40" s="171"/>
      <c r="F40" s="61"/>
      <c r="G40" s="171"/>
      <c r="H40" s="171"/>
      <c r="I40" s="61"/>
      <c r="J40" s="174">
        <f>J11+J13+J15+J18+J19+J20+J22+J23+J24+J25+J26+J27+J28+J29+J30+J31+J32+J33+J34+J35+J36+J37+J38</f>
        <v>157895.50999999998</v>
      </c>
    </row>
    <row r="41" spans="1:10" s="54" customFormat="1" ht="15.75" thickBot="1" x14ac:dyDescent="0.3">
      <c r="A41" s="156"/>
      <c r="B41" s="158"/>
      <c r="C41" s="173"/>
      <c r="D41" s="173"/>
      <c r="E41" s="173"/>
      <c r="F41" s="62"/>
      <c r="G41" s="173"/>
      <c r="H41" s="173"/>
      <c r="I41" s="62"/>
      <c r="J41" s="176"/>
    </row>
    <row r="42" spans="1:10" s="54" customFormat="1" x14ac:dyDescent="0.25">
      <c r="A42"/>
      <c r="B42" s="53"/>
      <c r="C42"/>
      <c r="D42"/>
      <c r="E42"/>
      <c r="F42"/>
      <c r="G42"/>
      <c r="H42"/>
      <c r="I42"/>
      <c r="J42"/>
    </row>
    <row r="43" spans="1:10" s="54" customFormat="1" x14ac:dyDescent="0.25">
      <c r="B43" s="140" t="s">
        <v>33</v>
      </c>
      <c r="C43" s="140"/>
      <c r="D43" s="140"/>
      <c r="E43" s="140"/>
      <c r="F43" s="140" t="s">
        <v>186</v>
      </c>
      <c r="G43" s="140"/>
      <c r="H43" s="140"/>
      <c r="I43" s="140"/>
    </row>
    <row r="44" spans="1:10" s="54" customFormat="1" x14ac:dyDescent="0.25">
      <c r="B44" s="140" t="s">
        <v>34</v>
      </c>
      <c r="C44" s="140"/>
      <c r="D44" s="140"/>
      <c r="E44" s="140"/>
      <c r="F44" s="140" t="s">
        <v>69</v>
      </c>
      <c r="G44" s="140"/>
      <c r="H44" s="140"/>
      <c r="I44" s="140"/>
    </row>
    <row r="45" spans="1:10" s="54" customFormat="1" x14ac:dyDescent="0.25">
      <c r="B45" s="140" t="s">
        <v>35</v>
      </c>
      <c r="C45" s="140"/>
      <c r="D45" s="140"/>
      <c r="E45" s="140"/>
      <c r="F45" s="140"/>
      <c r="G45" s="140"/>
      <c r="H45" s="140"/>
      <c r="I45" s="140"/>
    </row>
    <row r="46" spans="1:1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</sheetData>
  <mergeCells count="49">
    <mergeCell ref="B12:B14"/>
    <mergeCell ref="F15:F17"/>
    <mergeCell ref="G1:J1"/>
    <mergeCell ref="G2:J2"/>
    <mergeCell ref="H15:H17"/>
    <mergeCell ref="I15:I17"/>
    <mergeCell ref="J15:J17"/>
    <mergeCell ref="H9:H10"/>
    <mergeCell ref="J9:J10"/>
    <mergeCell ref="G15:G17"/>
    <mergeCell ref="A4:I4"/>
    <mergeCell ref="A5:I5"/>
    <mergeCell ref="A7:I7"/>
    <mergeCell ref="A9:A10"/>
    <mergeCell ref="B9:B10"/>
    <mergeCell ref="C9:C10"/>
    <mergeCell ref="A40:A41"/>
    <mergeCell ref="B40:B41"/>
    <mergeCell ref="C40:C41"/>
    <mergeCell ref="D40:D41"/>
    <mergeCell ref="E40:E41"/>
    <mergeCell ref="A20:A21"/>
    <mergeCell ref="C20:C21"/>
    <mergeCell ref="D20:D21"/>
    <mergeCell ref="E20:E21"/>
    <mergeCell ref="F20:F21"/>
    <mergeCell ref="G20:G21"/>
    <mergeCell ref="B45:E45"/>
    <mergeCell ref="F45:I45"/>
    <mergeCell ref="I20:I21"/>
    <mergeCell ref="J20:J21"/>
    <mergeCell ref="G40:G41"/>
    <mergeCell ref="H40:H41"/>
    <mergeCell ref="J40:J41"/>
    <mergeCell ref="B43:E43"/>
    <mergeCell ref="F43:I43"/>
    <mergeCell ref="B44:E44"/>
    <mergeCell ref="F44:I44"/>
    <mergeCell ref="H20:H21"/>
    <mergeCell ref="D9:D10"/>
    <mergeCell ref="E9:E10"/>
    <mergeCell ref="G9:G10"/>
    <mergeCell ref="F9:F10"/>
    <mergeCell ref="I9:I10"/>
    <mergeCell ref="A15:A17"/>
    <mergeCell ref="B15:B17"/>
    <mergeCell ref="C15:C17"/>
    <mergeCell ref="D15:D17"/>
    <mergeCell ref="E15:E17"/>
  </mergeCells>
  <pageMargins left="0.7" right="0.7" top="0.75" bottom="0.75" header="0.3" footer="0.3"/>
  <pageSetup paperSize="9" scale="8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7" workbookViewId="0">
      <selection activeCell="D9" sqref="D9:J10"/>
    </sheetView>
  </sheetViews>
  <sheetFormatPr defaultRowHeight="15" x14ac:dyDescent="0.25"/>
  <cols>
    <col min="1" max="1" width="4.42578125" customWidth="1"/>
    <col min="2" max="2" width="23.28515625" style="53" customWidth="1"/>
    <col min="3" max="3" width="9.5703125" bestFit="1" customWidth="1"/>
    <col min="4" max="4" width="9.28515625" bestFit="1" customWidth="1"/>
    <col min="5" max="5" width="9.85546875" customWidth="1"/>
    <col min="6" max="6" width="8.42578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64.5" customHeight="1" x14ac:dyDescent="0.25">
      <c r="F1" s="1"/>
      <c r="G1" s="164" t="s">
        <v>232</v>
      </c>
      <c r="H1" s="164"/>
      <c r="I1" s="164"/>
    </row>
    <row r="2" spans="1:10" ht="17.2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10" ht="35.25" customHeight="1" x14ac:dyDescent="0.25">
      <c r="A7" s="153" t="s">
        <v>162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1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52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v>9851</v>
      </c>
    </row>
    <row r="12" spans="1:10" ht="15.75" customHeight="1" x14ac:dyDescent="0.25">
      <c r="A12" s="55"/>
      <c r="B12" s="157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0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55"/>
      <c r="B14" s="1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55">
        <v>3</v>
      </c>
      <c r="B15" s="161" t="s">
        <v>8</v>
      </c>
      <c r="C15" s="171">
        <v>0.5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4">
        <f>I15*C15</f>
        <v>4678.96</v>
      </c>
    </row>
    <row r="16" spans="1:10" ht="15" customHeight="1" x14ac:dyDescent="0.25">
      <c r="A16" s="159"/>
      <c r="B16" s="163"/>
      <c r="C16" s="172"/>
      <c r="D16" s="172"/>
      <c r="E16" s="172"/>
      <c r="F16" s="172"/>
      <c r="G16" s="172"/>
      <c r="H16" s="172"/>
      <c r="I16" s="172"/>
      <c r="J16" s="175"/>
    </row>
    <row r="17" spans="1:10" ht="15.75" customHeight="1" thickBot="1" x14ac:dyDescent="0.3">
      <c r="A17" s="156"/>
      <c r="B17" s="162"/>
      <c r="C17" s="173"/>
      <c r="D17" s="173"/>
      <c r="E17" s="173"/>
      <c r="F17" s="173"/>
      <c r="G17" s="173"/>
      <c r="H17" s="173"/>
      <c r="I17" s="173"/>
      <c r="J17" s="176"/>
    </row>
    <row r="18" spans="1:10" ht="16.5" thickBot="1" x14ac:dyDescent="0.3">
      <c r="A18" s="52">
        <v>4</v>
      </c>
      <c r="B18" s="25" t="s">
        <v>9</v>
      </c>
      <c r="C18" s="56">
        <v>0.67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5422.8460000000005</v>
      </c>
    </row>
    <row r="19" spans="1:10" ht="26.2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4">
        <f>C20*I20</f>
        <v>9239.23</v>
      </c>
    </row>
    <row r="21" spans="1:10" ht="11.25" customHeight="1" thickBot="1" x14ac:dyDescent="0.3">
      <c r="A21" s="156"/>
      <c r="B21" s="25"/>
      <c r="C21" s="173"/>
      <c r="D21" s="173"/>
      <c r="E21" s="173"/>
      <c r="F21" s="173"/>
      <c r="G21" s="173"/>
      <c r="H21" s="173"/>
      <c r="I21" s="173"/>
      <c r="J21" s="176"/>
    </row>
    <row r="22" spans="1:10" ht="21" customHeight="1" thickBot="1" x14ac:dyDescent="0.3">
      <c r="A22" s="52">
        <v>7</v>
      </c>
      <c r="B22" s="25" t="s">
        <v>36</v>
      </c>
      <c r="C22" s="56">
        <v>0.5</v>
      </c>
      <c r="D22" s="56">
        <v>6461</v>
      </c>
      <c r="E22" s="56">
        <f>D22*10%</f>
        <v>646.1</v>
      </c>
      <c r="F22" s="56">
        <f t="shared" si="0"/>
        <v>7107.1</v>
      </c>
      <c r="G22" s="56">
        <f>F22*30%</f>
        <v>2132.13</v>
      </c>
      <c r="H22" s="56"/>
      <c r="I22" s="56">
        <f>F22+G22</f>
        <v>9239.23</v>
      </c>
      <c r="J22" s="57">
        <f>I22*C22</f>
        <v>4619.6149999999998</v>
      </c>
    </row>
    <row r="23" spans="1:10" ht="16.5" thickBot="1" x14ac:dyDescent="0.3">
      <c r="A23" s="52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41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52">
        <v>9</v>
      </c>
      <c r="B24" s="25" t="s">
        <v>229</v>
      </c>
      <c r="C24" s="56">
        <v>6</v>
      </c>
      <c r="D24" s="56">
        <v>5660</v>
      </c>
      <c r="E24" s="56">
        <f>D24*10%</f>
        <v>566</v>
      </c>
      <c r="F24" s="56">
        <f>D24+E24</f>
        <v>6226</v>
      </c>
      <c r="G24" s="56">
        <f t="shared" si="1"/>
        <v>1867.8</v>
      </c>
      <c r="H24" s="56"/>
      <c r="I24" s="56">
        <f>F24+G24</f>
        <v>8093.8</v>
      </c>
      <c r="J24" s="57">
        <f t="shared" ref="J24:J39" si="2">C24*I24</f>
        <v>48562.8</v>
      </c>
    </row>
    <row r="25" spans="1:10" ht="26.25" thickBot="1" x14ac:dyDescent="0.3">
      <c r="A25" s="130">
        <v>10</v>
      </c>
      <c r="B25" s="25" t="s">
        <v>230</v>
      </c>
      <c r="C25" s="56">
        <v>1</v>
      </c>
      <c r="D25" s="56">
        <v>5660</v>
      </c>
      <c r="E25" s="56">
        <f>D25*10%</f>
        <v>566</v>
      </c>
      <c r="F25" s="56">
        <f>D25+E25</f>
        <v>6226</v>
      </c>
      <c r="G25" s="56">
        <f t="shared" si="1"/>
        <v>1867.8</v>
      </c>
      <c r="H25" s="56"/>
      <c r="I25" s="56">
        <f>F25+G25</f>
        <v>8093.8</v>
      </c>
      <c r="J25" s="57">
        <f t="shared" si="2"/>
        <v>8093.8</v>
      </c>
    </row>
    <row r="26" spans="1:10" ht="16.5" thickBot="1" x14ac:dyDescent="0.3">
      <c r="A26" s="52">
        <v>11</v>
      </c>
      <c r="B26" s="25" t="s">
        <v>50</v>
      </c>
      <c r="C26" s="56">
        <v>1</v>
      </c>
      <c r="D26" s="56">
        <v>5260</v>
      </c>
      <c r="E26" s="56"/>
      <c r="F26" s="56">
        <f>D26+E26</f>
        <v>5260</v>
      </c>
      <c r="G26" s="56">
        <f t="shared" si="1"/>
        <v>1578</v>
      </c>
      <c r="H26" s="56"/>
      <c r="I26" s="56">
        <f>F26+G26</f>
        <v>6838</v>
      </c>
      <c r="J26" s="57">
        <f t="shared" si="2"/>
        <v>6838</v>
      </c>
    </row>
    <row r="27" spans="1:10" ht="16.5" thickBot="1" x14ac:dyDescent="0.3">
      <c r="A27" s="52">
        <v>12</v>
      </c>
      <c r="B27" s="25" t="s">
        <v>43</v>
      </c>
      <c r="C27" s="56">
        <v>2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18478.46</v>
      </c>
    </row>
    <row r="28" spans="1:10" ht="26.25" thickBot="1" x14ac:dyDescent="0.3">
      <c r="A28" s="52">
        <v>13</v>
      </c>
      <c r="B28" s="25" t="s">
        <v>27</v>
      </c>
      <c r="C28" s="56">
        <v>3</v>
      </c>
      <c r="D28" s="56">
        <v>6461</v>
      </c>
      <c r="E28" s="56">
        <f t="shared" ref="E28:E31" si="3">D28*10%</f>
        <v>646.1</v>
      </c>
      <c r="F28" s="56">
        <f t="shared" ref="F28:F31" si="4">D28+E28</f>
        <v>7107.1</v>
      </c>
      <c r="G28" s="56">
        <f t="shared" si="1"/>
        <v>2132.13</v>
      </c>
      <c r="H28" s="56"/>
      <c r="I28" s="56">
        <f t="shared" ref="I28:I31" si="5">F28+G28</f>
        <v>9239.23</v>
      </c>
      <c r="J28" s="57">
        <f t="shared" si="2"/>
        <v>27717.69</v>
      </c>
    </row>
    <row r="29" spans="1:10" ht="16.5" thickBot="1" x14ac:dyDescent="0.3">
      <c r="A29" s="52">
        <v>14</v>
      </c>
      <c r="B29" s="25" t="s">
        <v>61</v>
      </c>
      <c r="C29" s="56">
        <v>0.5</v>
      </c>
      <c r="D29" s="56">
        <v>5660</v>
      </c>
      <c r="E29" s="56">
        <f t="shared" si="3"/>
        <v>566</v>
      </c>
      <c r="F29" s="56">
        <f t="shared" si="4"/>
        <v>6226</v>
      </c>
      <c r="G29" s="56">
        <f t="shared" si="1"/>
        <v>1867.8</v>
      </c>
      <c r="H29" s="56"/>
      <c r="I29" s="56">
        <f t="shared" si="5"/>
        <v>8093.8</v>
      </c>
      <c r="J29" s="57">
        <f t="shared" si="2"/>
        <v>4046.9</v>
      </c>
    </row>
    <row r="30" spans="1:10" ht="16.5" thickBot="1" x14ac:dyDescent="0.3">
      <c r="A30" s="130">
        <v>15</v>
      </c>
      <c r="B30" s="26" t="s">
        <v>246</v>
      </c>
      <c r="C30" s="56">
        <v>1</v>
      </c>
      <c r="D30" s="56">
        <v>6461</v>
      </c>
      <c r="E30" s="56">
        <f t="shared" si="3"/>
        <v>646.1</v>
      </c>
      <c r="F30" s="56">
        <f t="shared" si="4"/>
        <v>7107.1</v>
      </c>
      <c r="G30" s="56">
        <f t="shared" si="1"/>
        <v>2132.13</v>
      </c>
      <c r="H30" s="56"/>
      <c r="I30" s="56">
        <f t="shared" si="5"/>
        <v>9239.23</v>
      </c>
      <c r="J30" s="57">
        <f t="shared" si="2"/>
        <v>9239.23</v>
      </c>
    </row>
    <row r="31" spans="1:10" ht="16.5" thickBot="1" x14ac:dyDescent="0.3">
      <c r="A31" s="130">
        <v>16</v>
      </c>
      <c r="B31" s="25" t="s">
        <v>231</v>
      </c>
      <c r="C31" s="56">
        <v>0.5</v>
      </c>
      <c r="D31" s="56">
        <v>6461</v>
      </c>
      <c r="E31" s="56">
        <f t="shared" si="3"/>
        <v>646.1</v>
      </c>
      <c r="F31" s="56">
        <f t="shared" si="4"/>
        <v>7107.1</v>
      </c>
      <c r="G31" s="56">
        <f t="shared" si="1"/>
        <v>2132.13</v>
      </c>
      <c r="H31" s="56"/>
      <c r="I31" s="56">
        <f t="shared" si="5"/>
        <v>9239.23</v>
      </c>
      <c r="J31" s="57">
        <f t="shared" si="2"/>
        <v>4619.6149999999998</v>
      </c>
    </row>
    <row r="32" spans="1:10" ht="16.5" thickBot="1" x14ac:dyDescent="0.3">
      <c r="A32" s="52">
        <v>17</v>
      </c>
      <c r="B32" s="25" t="s">
        <v>26</v>
      </c>
      <c r="C32" s="56">
        <v>0.5</v>
      </c>
      <c r="D32" s="56">
        <v>6461</v>
      </c>
      <c r="E32" s="56">
        <f>D32*10%</f>
        <v>646.1</v>
      </c>
      <c r="F32" s="56">
        <f>D32+E32</f>
        <v>7107.1</v>
      </c>
      <c r="G32" s="56">
        <f t="shared" si="1"/>
        <v>2132.13</v>
      </c>
      <c r="H32" s="56"/>
      <c r="I32" s="56">
        <f>F32+G32</f>
        <v>9239.23</v>
      </c>
      <c r="J32" s="57">
        <f t="shared" si="2"/>
        <v>4619.6149999999998</v>
      </c>
    </row>
    <row r="33" spans="1:10" ht="16.5" thickBot="1" x14ac:dyDescent="0.3">
      <c r="A33" s="52">
        <v>18</v>
      </c>
      <c r="B33" s="25" t="s">
        <v>20</v>
      </c>
      <c r="C33" s="56">
        <v>1</v>
      </c>
      <c r="D33" s="56">
        <v>4619</v>
      </c>
      <c r="E33" s="56"/>
      <c r="F33" s="56"/>
      <c r="G33" s="56">
        <f>D33*30%</f>
        <v>1385.7</v>
      </c>
      <c r="H33" s="56"/>
      <c r="I33" s="56">
        <f>D33+G33</f>
        <v>6004.7</v>
      </c>
      <c r="J33" s="57">
        <f t="shared" si="2"/>
        <v>6004.7</v>
      </c>
    </row>
    <row r="34" spans="1:10" ht="16.5" thickBot="1" x14ac:dyDescent="0.3">
      <c r="A34" s="52">
        <v>19</v>
      </c>
      <c r="B34" s="25" t="s">
        <v>51</v>
      </c>
      <c r="C34" s="56">
        <v>0.5</v>
      </c>
      <c r="D34" s="60">
        <v>4859</v>
      </c>
      <c r="E34" s="56"/>
      <c r="F34" s="56"/>
      <c r="G34" s="56"/>
      <c r="H34" s="56"/>
      <c r="I34" s="56">
        <f>D34+E34+G34+H34</f>
        <v>4859</v>
      </c>
      <c r="J34" s="57">
        <f>I34*C34</f>
        <v>2429.5</v>
      </c>
    </row>
    <row r="35" spans="1:10" ht="16.5" thickBot="1" x14ac:dyDescent="0.3">
      <c r="A35" s="52">
        <v>20</v>
      </c>
      <c r="B35" s="25" t="s">
        <v>23</v>
      </c>
      <c r="C35" s="56">
        <v>0.5</v>
      </c>
      <c r="D35" s="63">
        <v>2670</v>
      </c>
      <c r="E35" s="56"/>
      <c r="F35" s="56"/>
      <c r="G35" s="56">
        <f t="shared" si="1"/>
        <v>0</v>
      </c>
      <c r="H35" s="56"/>
      <c r="I35" s="56">
        <f>D35+E35+H35</f>
        <v>2670</v>
      </c>
      <c r="J35" s="57">
        <f>I35*C35</f>
        <v>1335</v>
      </c>
    </row>
    <row r="36" spans="1:10" ht="16.5" thickBot="1" x14ac:dyDescent="0.3">
      <c r="A36" s="52">
        <v>21</v>
      </c>
      <c r="B36" s="25" t="s">
        <v>55</v>
      </c>
      <c r="C36" s="56">
        <v>3</v>
      </c>
      <c r="D36" s="56">
        <v>2670</v>
      </c>
      <c r="E36" s="56"/>
      <c r="F36" s="56"/>
      <c r="G36" s="56">
        <f t="shared" si="1"/>
        <v>0</v>
      </c>
      <c r="H36" s="56"/>
      <c r="I36" s="56"/>
      <c r="J36" s="57">
        <f>2670*C36</f>
        <v>8010</v>
      </c>
    </row>
    <row r="37" spans="1:10" ht="26.25" thickBot="1" x14ac:dyDescent="0.3">
      <c r="A37" s="52">
        <v>22</v>
      </c>
      <c r="B37" s="25" t="s">
        <v>25</v>
      </c>
      <c r="C37" s="56">
        <v>3</v>
      </c>
      <c r="D37" s="56">
        <v>2670</v>
      </c>
      <c r="E37" s="56"/>
      <c r="F37" s="56"/>
      <c r="G37" s="56">
        <f t="shared" si="1"/>
        <v>0</v>
      </c>
      <c r="H37" s="56">
        <f>D37*10%</f>
        <v>267</v>
      </c>
      <c r="I37" s="56">
        <f>D37+H37</f>
        <v>2937</v>
      </c>
      <c r="J37" s="57">
        <f t="shared" si="2"/>
        <v>8811</v>
      </c>
    </row>
    <row r="38" spans="1:10" ht="39" thickBot="1" x14ac:dyDescent="0.3">
      <c r="A38" s="52">
        <v>23</v>
      </c>
      <c r="B38" s="25" t="s">
        <v>62</v>
      </c>
      <c r="C38" s="56">
        <v>2</v>
      </c>
      <c r="D38" s="56">
        <v>3631</v>
      </c>
      <c r="E38" s="56"/>
      <c r="F38" s="56"/>
      <c r="G38" s="56"/>
      <c r="H38" s="56"/>
      <c r="I38" s="56"/>
      <c r="J38" s="57">
        <f>D38*C38</f>
        <v>7262</v>
      </c>
    </row>
    <row r="39" spans="1:10" ht="16.5" thickBot="1" x14ac:dyDescent="0.3">
      <c r="A39" s="52">
        <v>24</v>
      </c>
      <c r="B39" s="25" t="s">
        <v>60</v>
      </c>
      <c r="C39" s="56">
        <v>2</v>
      </c>
      <c r="D39" s="56">
        <v>3631</v>
      </c>
      <c r="E39" s="56"/>
      <c r="F39" s="56">
        <f>D39+E39</f>
        <v>3631</v>
      </c>
      <c r="G39" s="56"/>
      <c r="H39" s="56">
        <f>D39*10%</f>
        <v>363.1</v>
      </c>
      <c r="I39" s="56">
        <f>F39+H39</f>
        <v>3994.1</v>
      </c>
      <c r="J39" s="57">
        <f t="shared" si="2"/>
        <v>7988.2</v>
      </c>
    </row>
    <row r="40" spans="1:10" ht="25.5" customHeight="1" thickBot="1" x14ac:dyDescent="0.3">
      <c r="A40" s="52">
        <v>25</v>
      </c>
      <c r="B40" s="25" t="s">
        <v>18</v>
      </c>
      <c r="C40" s="56">
        <v>0.5</v>
      </c>
      <c r="D40" s="56">
        <v>3631</v>
      </c>
      <c r="E40" s="56"/>
      <c r="F40" s="56"/>
      <c r="G40" s="56">
        <f t="shared" si="1"/>
        <v>0</v>
      </c>
      <c r="H40" s="56"/>
      <c r="I40" s="56"/>
      <c r="J40" s="57">
        <f>D40*C40</f>
        <v>1815.5</v>
      </c>
    </row>
    <row r="41" spans="1:10" ht="15.75" customHeight="1" thickBot="1" x14ac:dyDescent="0.3">
      <c r="A41" s="52">
        <v>26</v>
      </c>
      <c r="B41" s="25" t="s">
        <v>38</v>
      </c>
      <c r="C41" s="56">
        <v>0.5</v>
      </c>
      <c r="D41" s="56">
        <v>3631</v>
      </c>
      <c r="E41" s="56"/>
      <c r="F41" s="56"/>
      <c r="G41" s="56">
        <f t="shared" si="1"/>
        <v>0</v>
      </c>
      <c r="H41" s="56">
        <f>D41*10%</f>
        <v>363.1</v>
      </c>
      <c r="I41" s="56">
        <f>D41+H41</f>
        <v>3994.1</v>
      </c>
      <c r="J41" s="57">
        <f>I41*C41</f>
        <v>1997.05</v>
      </c>
    </row>
    <row r="42" spans="1:10" ht="15.75" customHeight="1" x14ac:dyDescent="0.25">
      <c r="A42" s="55"/>
      <c r="B42" s="27"/>
      <c r="C42" s="58">
        <v>0</v>
      </c>
      <c r="D42" s="58">
        <v>0</v>
      </c>
      <c r="E42" s="58"/>
      <c r="F42" s="58"/>
      <c r="G42" s="58"/>
      <c r="H42" s="58"/>
      <c r="I42" s="58">
        <f>D42+E42+G42+H42</f>
        <v>0</v>
      </c>
      <c r="J42" s="59">
        <f>I42*C42</f>
        <v>0</v>
      </c>
    </row>
    <row r="43" spans="1:10" ht="1.5" customHeight="1" x14ac:dyDescent="0.25">
      <c r="A43" s="55"/>
      <c r="B43" s="27"/>
      <c r="C43" s="58"/>
      <c r="D43" s="58"/>
      <c r="E43" s="58"/>
      <c r="F43" s="58"/>
      <c r="G43" s="58"/>
      <c r="H43" s="58"/>
      <c r="I43" s="58"/>
      <c r="J43" s="59"/>
    </row>
    <row r="44" spans="1:10" ht="1.5" customHeight="1" thickBot="1" x14ac:dyDescent="0.3">
      <c r="A44" s="55"/>
      <c r="B44" s="27"/>
      <c r="C44" s="58"/>
      <c r="D44" s="58"/>
      <c r="E44" s="58"/>
      <c r="F44" s="58"/>
      <c r="G44" s="58"/>
      <c r="H44" s="58"/>
      <c r="I44" s="58"/>
      <c r="J44" s="59"/>
    </row>
    <row r="45" spans="1:10" s="54" customFormat="1" x14ac:dyDescent="0.25">
      <c r="A45" s="155"/>
      <c r="B45" s="157" t="s">
        <v>32</v>
      </c>
      <c r="C45" s="171">
        <f>C11+C13+C15+C18+C19+C20+C22+C23+C24+C26+C27+C28+C29+C32+C33+C34+C35+C36+C37+C38+C39+C40+C41+C42+C31+C30+C25</f>
        <v>35.17</v>
      </c>
      <c r="D45" s="171"/>
      <c r="E45" s="171"/>
      <c r="F45" s="61"/>
      <c r="G45" s="171"/>
      <c r="H45" s="171"/>
      <c r="I45" s="61"/>
      <c r="J45" s="174">
        <f>J11+J13+J15+J18+J19+J20+J22+J23+J24+J26+J27+J28+J29+J32+J33+J34+J35+J36+J37+J38+J39+J40+J41+J42+J31</f>
        <v>211715.60099999997</v>
      </c>
    </row>
    <row r="46" spans="1:10" s="54" customFormat="1" ht="15.75" thickBot="1" x14ac:dyDescent="0.3">
      <c r="A46" s="156"/>
      <c r="B46" s="158"/>
      <c r="C46" s="173"/>
      <c r="D46" s="173"/>
      <c r="E46" s="173"/>
      <c r="F46" s="62"/>
      <c r="G46" s="173"/>
      <c r="H46" s="173"/>
      <c r="I46" s="62"/>
      <c r="J46" s="176"/>
    </row>
    <row r="47" spans="1:10" s="54" customFormat="1" x14ac:dyDescent="0.25">
      <c r="A47"/>
      <c r="B47" s="53"/>
      <c r="C47"/>
      <c r="D47"/>
      <c r="E47"/>
      <c r="F47"/>
      <c r="G47"/>
      <c r="H47"/>
      <c r="I47"/>
      <c r="J47"/>
    </row>
    <row r="48" spans="1:10" s="54" customFormat="1" x14ac:dyDescent="0.25">
      <c r="B48" s="140" t="s">
        <v>33</v>
      </c>
      <c r="C48" s="140"/>
      <c r="D48" s="140"/>
      <c r="E48" s="140"/>
      <c r="F48" s="140" t="s">
        <v>185</v>
      </c>
      <c r="G48" s="140"/>
      <c r="H48" s="140"/>
      <c r="I48" s="140"/>
    </row>
    <row r="49" spans="1:10" s="54" customFormat="1" x14ac:dyDescent="0.25">
      <c r="B49" s="140" t="s">
        <v>34</v>
      </c>
      <c r="C49" s="140"/>
      <c r="D49" s="140"/>
      <c r="E49" s="140"/>
      <c r="F49" s="140" t="s">
        <v>69</v>
      </c>
      <c r="G49" s="140"/>
      <c r="H49" s="140"/>
      <c r="I49" s="140"/>
    </row>
    <row r="50" spans="1:10" s="54" customFormat="1" x14ac:dyDescent="0.25">
      <c r="B50" s="140" t="s">
        <v>35</v>
      </c>
      <c r="C50" s="140"/>
      <c r="D50" s="140"/>
      <c r="E50" s="140"/>
      <c r="F50" s="140"/>
      <c r="G50" s="140"/>
      <c r="H50" s="140"/>
      <c r="I50" s="140"/>
    </row>
    <row r="51" spans="1:10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</row>
    <row r="53" spans="1:10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10"/>
      <c r="B54" s="10"/>
      <c r="C54" s="10"/>
      <c r="D54" s="10"/>
      <c r="E54" s="10"/>
    </row>
    <row r="55" spans="1:10" x14ac:dyDescent="0.25">
      <c r="A55" s="10"/>
      <c r="B55" s="10"/>
      <c r="C55" s="10"/>
      <c r="D55" s="10"/>
      <c r="E55" s="10"/>
    </row>
  </sheetData>
  <mergeCells count="48">
    <mergeCell ref="B48:E48"/>
    <mergeCell ref="F48:I48"/>
    <mergeCell ref="B49:E49"/>
    <mergeCell ref="F49:I49"/>
    <mergeCell ref="B50:E50"/>
    <mergeCell ref="F50:I50"/>
    <mergeCell ref="J20:J21"/>
    <mergeCell ref="A45:A46"/>
    <mergeCell ref="B45:B46"/>
    <mergeCell ref="C45:C46"/>
    <mergeCell ref="D45:D46"/>
    <mergeCell ref="E45:E46"/>
    <mergeCell ref="G45:G46"/>
    <mergeCell ref="H45:H46"/>
    <mergeCell ref="J45:J46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3.28515625" style="68" customWidth="1"/>
    <col min="3" max="3" width="9.5703125" bestFit="1" customWidth="1"/>
    <col min="4" max="4" width="9.28515625" bestFit="1" customWidth="1"/>
    <col min="5" max="5" width="10.140625" customWidth="1"/>
    <col min="6" max="6" width="7.5703125" customWidth="1"/>
    <col min="7" max="7" width="9.28515625" customWidth="1"/>
    <col min="8" max="8" width="6.85546875" customWidth="1"/>
    <col min="9" max="9" width="10.7109375" customWidth="1"/>
    <col min="10" max="10" width="10.28515625" customWidth="1"/>
  </cols>
  <sheetData>
    <row r="1" spans="1:10" ht="53.25" customHeight="1" x14ac:dyDescent="0.25">
      <c r="F1" s="1"/>
      <c r="G1" s="164" t="s">
        <v>207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10" x14ac:dyDescent="0.25">
      <c r="A7" s="154" t="s">
        <v>163</v>
      </c>
      <c r="B7" s="154"/>
      <c r="C7" s="154"/>
      <c r="D7" s="154"/>
      <c r="E7" s="154"/>
      <c r="F7" s="154"/>
      <c r="G7" s="154"/>
      <c r="H7" s="154"/>
      <c r="I7" s="154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67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f>I11*C11</f>
        <v>9851.27</v>
      </c>
    </row>
    <row r="12" spans="1:10" ht="15.75" customHeight="1" x14ac:dyDescent="0.25">
      <c r="A12" s="70"/>
      <c r="B12" s="157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70">
        <v>2</v>
      </c>
      <c r="B13" s="160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70"/>
      <c r="B14" s="1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55">
        <v>3</v>
      </c>
      <c r="B15" s="161" t="s">
        <v>8</v>
      </c>
      <c r="C15" s="171">
        <v>1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4">
        <f>I15*C15</f>
        <v>9357.92</v>
      </c>
    </row>
    <row r="16" spans="1:10" ht="15" customHeight="1" x14ac:dyDescent="0.25">
      <c r="A16" s="159"/>
      <c r="B16" s="163"/>
      <c r="C16" s="172"/>
      <c r="D16" s="172"/>
      <c r="E16" s="172"/>
      <c r="F16" s="172"/>
      <c r="G16" s="172"/>
      <c r="H16" s="172"/>
      <c r="I16" s="172"/>
      <c r="J16" s="175"/>
    </row>
    <row r="17" spans="1:10" ht="15.75" customHeight="1" thickBot="1" x14ac:dyDescent="0.3">
      <c r="A17" s="156"/>
      <c r="B17" s="162"/>
      <c r="C17" s="173"/>
      <c r="D17" s="173"/>
      <c r="E17" s="173"/>
      <c r="F17" s="173"/>
      <c r="G17" s="173"/>
      <c r="H17" s="173"/>
      <c r="I17" s="173"/>
      <c r="J17" s="176"/>
    </row>
    <row r="18" spans="1:10" ht="16.5" thickBot="1" x14ac:dyDescent="0.3">
      <c r="A18" s="67">
        <v>4</v>
      </c>
      <c r="B18" s="25" t="s">
        <v>9</v>
      </c>
      <c r="C18" s="56">
        <v>0.67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5422.8460000000005</v>
      </c>
    </row>
    <row r="19" spans="1:10" ht="26.25" thickBot="1" x14ac:dyDescent="0.3">
      <c r="A19" s="67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2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4">
        <f>C20*I20</f>
        <v>9239.23</v>
      </c>
    </row>
    <row r="21" spans="1:10" ht="11.25" customHeight="1" thickBot="1" x14ac:dyDescent="0.3">
      <c r="A21" s="156"/>
      <c r="B21" s="25"/>
      <c r="C21" s="173"/>
      <c r="D21" s="173"/>
      <c r="E21" s="173"/>
      <c r="F21" s="173"/>
      <c r="G21" s="173"/>
      <c r="H21" s="173"/>
      <c r="I21" s="173"/>
      <c r="J21" s="176"/>
    </row>
    <row r="22" spans="1:10" ht="21" customHeight="1" thickBot="1" x14ac:dyDescent="0.3">
      <c r="A22" s="67">
        <v>7</v>
      </c>
      <c r="B22" s="25" t="s">
        <v>36</v>
      </c>
      <c r="C22" s="56">
        <v>0</v>
      </c>
      <c r="D22" s="56">
        <v>0</v>
      </c>
      <c r="E22" s="56">
        <f>D22*10%</f>
        <v>0</v>
      </c>
      <c r="F22" s="56">
        <f t="shared" si="0"/>
        <v>0</v>
      </c>
      <c r="G22" s="56">
        <f>F22*30%</f>
        <v>0</v>
      </c>
      <c r="H22" s="56"/>
      <c r="I22" s="56">
        <f>F22+G22</f>
        <v>0</v>
      </c>
      <c r="J22" s="57">
        <f>I22*C22</f>
        <v>0</v>
      </c>
    </row>
    <row r="23" spans="1:10" ht="16.5" thickBot="1" x14ac:dyDescent="0.3">
      <c r="A23" s="67">
        <v>8</v>
      </c>
      <c r="B23" s="25" t="s">
        <v>46</v>
      </c>
      <c r="C23" s="56">
        <v>1</v>
      </c>
      <c r="D23" s="56">
        <v>3631</v>
      </c>
      <c r="E23" s="56"/>
      <c r="F23" s="56"/>
      <c r="G23" s="56">
        <f t="shared" ref="G23:G34" si="1">F23*30%</f>
        <v>0</v>
      </c>
      <c r="H23" s="56"/>
      <c r="I23" s="56">
        <f>D23+E21+G23</f>
        <v>3631</v>
      </c>
      <c r="J23" s="57">
        <f>C23*I23</f>
        <v>3631</v>
      </c>
    </row>
    <row r="24" spans="1:10" ht="16.5" thickBot="1" x14ac:dyDescent="0.3">
      <c r="A24" s="67">
        <v>9</v>
      </c>
      <c r="B24" s="25" t="s">
        <v>16</v>
      </c>
      <c r="C24" s="56">
        <v>0</v>
      </c>
      <c r="D24" s="56">
        <v>0</v>
      </c>
      <c r="E24" s="56">
        <f>D24*10%</f>
        <v>0</v>
      </c>
      <c r="F24" s="56">
        <f>D24+E24</f>
        <v>0</v>
      </c>
      <c r="G24" s="56">
        <f t="shared" si="1"/>
        <v>0</v>
      </c>
      <c r="H24" s="56"/>
      <c r="I24" s="56">
        <f>F24+G24</f>
        <v>0</v>
      </c>
      <c r="J24" s="57">
        <f t="shared" ref="J24:J32" si="2">C24*I24</f>
        <v>0</v>
      </c>
    </row>
    <row r="25" spans="1:10" ht="16.5" thickBot="1" x14ac:dyDescent="0.3">
      <c r="A25" s="67">
        <v>10</v>
      </c>
      <c r="B25" s="25" t="s">
        <v>50</v>
      </c>
      <c r="C25" s="56">
        <v>1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6838</v>
      </c>
    </row>
    <row r="26" spans="1:10" ht="16.5" thickBot="1" x14ac:dyDescent="0.3">
      <c r="A26" s="67">
        <v>11</v>
      </c>
      <c r="B26" s="25" t="s">
        <v>43</v>
      </c>
      <c r="C26" s="56">
        <v>1.33</v>
      </c>
      <c r="D26" s="56">
        <v>6461</v>
      </c>
      <c r="E26" s="56">
        <f>D26*10%</f>
        <v>646.1</v>
      </c>
      <c r="F26" s="56">
        <f>D26+E26</f>
        <v>7107.1</v>
      </c>
      <c r="G26" s="56">
        <f t="shared" si="1"/>
        <v>2132.13</v>
      </c>
      <c r="H26" s="56"/>
      <c r="I26" s="56">
        <f>F26+G26</f>
        <v>9239.23</v>
      </c>
      <c r="J26" s="57">
        <f t="shared" si="2"/>
        <v>12288.1759</v>
      </c>
    </row>
    <row r="27" spans="1:10" ht="16.5" thickBot="1" x14ac:dyDescent="0.3">
      <c r="A27" s="67">
        <v>12</v>
      </c>
      <c r="B27" s="25" t="s">
        <v>26</v>
      </c>
      <c r="C27" s="56">
        <v>1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9239.23</v>
      </c>
    </row>
    <row r="28" spans="1:10" ht="16.5" thickBot="1" x14ac:dyDescent="0.3">
      <c r="A28" s="67">
        <v>13</v>
      </c>
      <c r="B28" s="25" t="s">
        <v>20</v>
      </c>
      <c r="C28" s="56">
        <v>1</v>
      </c>
      <c r="D28" s="56">
        <v>4619</v>
      </c>
      <c r="E28" s="56"/>
      <c r="F28" s="56"/>
      <c r="G28" s="56">
        <f>D28*30%</f>
        <v>1385.7</v>
      </c>
      <c r="H28" s="56"/>
      <c r="I28" s="56">
        <f>D28+G28</f>
        <v>6004.7</v>
      </c>
      <c r="J28" s="57">
        <f t="shared" si="2"/>
        <v>6004.7</v>
      </c>
    </row>
    <row r="29" spans="1:10" ht="16.5" thickBot="1" x14ac:dyDescent="0.3">
      <c r="A29" s="67">
        <v>14</v>
      </c>
      <c r="B29" s="25" t="s">
        <v>51</v>
      </c>
      <c r="C29" s="56">
        <v>1</v>
      </c>
      <c r="D29" s="60">
        <v>4859</v>
      </c>
      <c r="E29" s="56"/>
      <c r="F29" s="56"/>
      <c r="G29" s="56"/>
      <c r="H29" s="56"/>
      <c r="I29" s="56">
        <f>D29+E29+G29+H29</f>
        <v>4859</v>
      </c>
      <c r="J29" s="57">
        <f>I29*C29</f>
        <v>4859</v>
      </c>
    </row>
    <row r="30" spans="1:10" ht="16.5" thickBot="1" x14ac:dyDescent="0.3">
      <c r="A30" s="67">
        <v>15</v>
      </c>
      <c r="B30" s="25" t="s">
        <v>23</v>
      </c>
      <c r="C30" s="56">
        <v>0.5</v>
      </c>
      <c r="D30" s="56">
        <v>2670</v>
      </c>
      <c r="E30" s="56"/>
      <c r="F30" s="56"/>
      <c r="G30" s="56">
        <f t="shared" si="1"/>
        <v>0</v>
      </c>
      <c r="H30" s="56"/>
      <c r="I30" s="56">
        <f>D30+E30+H30</f>
        <v>2670</v>
      </c>
      <c r="J30" s="57">
        <f>I30*C30</f>
        <v>1335</v>
      </c>
    </row>
    <row r="31" spans="1:10" ht="16.5" thickBot="1" x14ac:dyDescent="0.3">
      <c r="A31" s="67">
        <v>16</v>
      </c>
      <c r="B31" s="25" t="s">
        <v>55</v>
      </c>
      <c r="C31" s="56">
        <v>3</v>
      </c>
      <c r="D31" s="56">
        <v>2670</v>
      </c>
      <c r="E31" s="56"/>
      <c r="F31" s="56"/>
      <c r="G31" s="56">
        <f t="shared" si="1"/>
        <v>0</v>
      </c>
      <c r="H31" s="56"/>
      <c r="I31" s="56"/>
      <c r="J31" s="57">
        <f>2670*C31</f>
        <v>8010</v>
      </c>
    </row>
    <row r="32" spans="1:10" ht="26.25" thickBot="1" x14ac:dyDescent="0.3">
      <c r="A32" s="67">
        <v>17</v>
      </c>
      <c r="B32" s="25" t="s">
        <v>25</v>
      </c>
      <c r="C32" s="56">
        <v>6</v>
      </c>
      <c r="D32" s="56">
        <v>2670</v>
      </c>
      <c r="E32" s="56"/>
      <c r="F32" s="56"/>
      <c r="G32" s="56">
        <f t="shared" si="1"/>
        <v>0</v>
      </c>
      <c r="H32" s="56">
        <f>D32*10%</f>
        <v>267</v>
      </c>
      <c r="I32" s="56">
        <f>D32+H32</f>
        <v>2937</v>
      </c>
      <c r="J32" s="57">
        <f t="shared" si="2"/>
        <v>17622</v>
      </c>
    </row>
    <row r="33" spans="1:14" ht="25.5" customHeight="1" thickBot="1" x14ac:dyDescent="0.3">
      <c r="A33" s="67">
        <v>18</v>
      </c>
      <c r="B33" s="25" t="s">
        <v>18</v>
      </c>
      <c r="C33" s="56">
        <v>1</v>
      </c>
      <c r="D33" s="56">
        <v>3631</v>
      </c>
      <c r="E33" s="56"/>
      <c r="F33" s="56"/>
      <c r="G33" s="56">
        <f t="shared" si="1"/>
        <v>0</v>
      </c>
      <c r="H33" s="56"/>
      <c r="I33" s="56"/>
      <c r="J33" s="57">
        <f>D33*C33</f>
        <v>3631</v>
      </c>
    </row>
    <row r="34" spans="1:14" ht="15.75" customHeight="1" thickBot="1" x14ac:dyDescent="0.3">
      <c r="A34" s="67">
        <v>19</v>
      </c>
      <c r="B34" s="25" t="s">
        <v>38</v>
      </c>
      <c r="C34" s="56">
        <v>0.5</v>
      </c>
      <c r="D34" s="56">
        <v>3631</v>
      </c>
      <c r="E34" s="56"/>
      <c r="F34" s="56"/>
      <c r="G34" s="56">
        <f t="shared" si="1"/>
        <v>0</v>
      </c>
      <c r="H34" s="56">
        <f>D34*12%</f>
        <v>435.71999999999997</v>
      </c>
      <c r="I34" s="56">
        <f>D34+H34</f>
        <v>4066.72</v>
      </c>
      <c r="J34" s="57">
        <f>I34*C34</f>
        <v>2033.36</v>
      </c>
    </row>
    <row r="35" spans="1:14" ht="15.75" customHeight="1" x14ac:dyDescent="0.25">
      <c r="A35" s="70"/>
      <c r="B35" s="27"/>
      <c r="C35" s="58"/>
      <c r="D35" s="58"/>
      <c r="E35" s="58"/>
      <c r="F35" s="58"/>
      <c r="G35" s="58"/>
      <c r="H35" s="58"/>
      <c r="I35" s="58"/>
      <c r="J35" s="59"/>
    </row>
    <row r="36" spans="1:14" ht="1.5" customHeight="1" thickBot="1" x14ac:dyDescent="0.3">
      <c r="A36" s="70"/>
      <c r="B36" s="27"/>
      <c r="C36" s="58"/>
      <c r="D36" s="58"/>
      <c r="E36" s="58"/>
      <c r="F36" s="58"/>
      <c r="G36" s="58"/>
      <c r="H36" s="58"/>
      <c r="I36" s="58"/>
      <c r="J36" s="59"/>
    </row>
    <row r="37" spans="1:14" s="69" customFormat="1" x14ac:dyDescent="0.25">
      <c r="A37" s="155"/>
      <c r="B37" s="157" t="s">
        <v>32</v>
      </c>
      <c r="C37" s="171">
        <f>SUM(C11:C34)</f>
        <v>23</v>
      </c>
      <c r="D37" s="171"/>
      <c r="E37" s="171"/>
      <c r="F37" s="71"/>
      <c r="G37" s="171"/>
      <c r="H37" s="171"/>
      <c r="I37" s="71"/>
      <c r="J37" s="174">
        <f>SUM(J11:J36)</f>
        <v>123099.6519</v>
      </c>
      <c r="N37" s="137"/>
    </row>
    <row r="38" spans="1:14" s="69" customFormat="1" ht="15.75" thickBot="1" x14ac:dyDescent="0.3">
      <c r="A38" s="156"/>
      <c r="B38" s="158"/>
      <c r="C38" s="173"/>
      <c r="D38" s="173"/>
      <c r="E38" s="173"/>
      <c r="F38" s="72"/>
      <c r="G38" s="173"/>
      <c r="H38" s="173"/>
      <c r="I38" s="72"/>
      <c r="J38" s="176"/>
    </row>
    <row r="39" spans="1:14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4" s="69" customFormat="1" x14ac:dyDescent="0.25">
      <c r="B40" s="140" t="s">
        <v>250</v>
      </c>
      <c r="C40" s="140"/>
      <c r="D40" s="140"/>
      <c r="E40" s="140"/>
      <c r="F40" s="140"/>
      <c r="G40" s="140"/>
      <c r="H40" s="140"/>
      <c r="I40" s="140"/>
    </row>
    <row r="41" spans="1:14" s="69" customFormat="1" x14ac:dyDescent="0.25">
      <c r="B41" s="140" t="s">
        <v>34</v>
      </c>
      <c r="C41" s="140"/>
      <c r="D41" s="140"/>
      <c r="E41" s="140"/>
      <c r="F41" s="140" t="s">
        <v>69</v>
      </c>
      <c r="G41" s="140"/>
      <c r="H41" s="140"/>
      <c r="I41" s="140"/>
    </row>
    <row r="42" spans="1:14" s="69" customFormat="1" x14ac:dyDescent="0.25">
      <c r="B42" s="140" t="s">
        <v>35</v>
      </c>
      <c r="C42" s="140"/>
      <c r="D42" s="140"/>
      <c r="E42" s="140"/>
      <c r="F42" s="140"/>
      <c r="G42" s="140"/>
      <c r="H42" s="140"/>
      <c r="I42" s="140"/>
    </row>
    <row r="43" spans="1:14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4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4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4" x14ac:dyDescent="0.25">
      <c r="A46" s="10"/>
      <c r="B46" s="10"/>
      <c r="C46" s="10"/>
      <c r="D46" s="10"/>
      <c r="E46" s="10"/>
    </row>
    <row r="47" spans="1:14" x14ac:dyDescent="0.25">
      <c r="A47" s="10"/>
      <c r="B47" s="10"/>
      <c r="C47" s="10"/>
      <c r="D47" s="10"/>
      <c r="E47" s="10"/>
    </row>
  </sheetData>
  <mergeCells count="48">
    <mergeCell ref="B40:E40"/>
    <mergeCell ref="F40:I40"/>
    <mergeCell ref="B41:E41"/>
    <mergeCell ref="F41:I41"/>
    <mergeCell ref="B42:E42"/>
    <mergeCell ref="F42:I42"/>
    <mergeCell ref="J20:J21"/>
    <mergeCell ref="A37:A38"/>
    <mergeCell ref="B37:B38"/>
    <mergeCell ref="C37:C38"/>
    <mergeCell ref="D37:D38"/>
    <mergeCell ref="E37:E38"/>
    <mergeCell ref="G37:G38"/>
    <mergeCell ref="H37:H38"/>
    <mergeCell ref="J37:J38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5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235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9" customHeight="1" x14ac:dyDescent="0.25"/>
    <row r="7" spans="1:10" ht="28.5" customHeight="1" x14ac:dyDescent="0.25">
      <c r="A7" s="153" t="s">
        <v>63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52">
        <v>1</v>
      </c>
      <c r="B11" s="7" t="s">
        <v>7</v>
      </c>
      <c r="C11" s="56">
        <v>1</v>
      </c>
      <c r="D11" s="56">
        <v>6889</v>
      </c>
      <c r="E11" s="56">
        <f>D11*10%</f>
        <v>688.90000000000009</v>
      </c>
      <c r="F11" s="56">
        <f>D11+E11</f>
        <v>7577.9</v>
      </c>
      <c r="G11" s="56">
        <f>F11*30%</f>
        <v>2273.37</v>
      </c>
      <c r="H11" s="56"/>
      <c r="I11" s="56">
        <f>D11+E11+G11+H11</f>
        <v>9851.27</v>
      </c>
      <c r="J11" s="57">
        <v>9851</v>
      </c>
    </row>
    <row r="12" spans="1:10" ht="15.75" customHeight="1" x14ac:dyDescent="0.25">
      <c r="A12" s="55"/>
      <c r="B12" s="157" t="s">
        <v>8</v>
      </c>
      <c r="C12" s="58"/>
      <c r="D12" s="58"/>
      <c r="E12" s="58"/>
      <c r="F12" s="58"/>
      <c r="G12" s="58"/>
      <c r="H12" s="58"/>
      <c r="I12" s="58"/>
      <c r="J12" s="59"/>
    </row>
    <row r="13" spans="1:10" ht="15.75" x14ac:dyDescent="0.25">
      <c r="A13" s="55">
        <v>2</v>
      </c>
      <c r="B13" s="160"/>
      <c r="C13" s="58">
        <v>1</v>
      </c>
      <c r="D13" s="58">
        <v>6544</v>
      </c>
      <c r="E13" s="58">
        <f>D13*10%</f>
        <v>654.40000000000009</v>
      </c>
      <c r="F13" s="58">
        <f>D13+E13</f>
        <v>7198.4</v>
      </c>
      <c r="G13" s="58">
        <f>F13*30%</f>
        <v>2159.52</v>
      </c>
      <c r="H13" s="58"/>
      <c r="I13" s="58">
        <f>F13+G13</f>
        <v>9357.92</v>
      </c>
      <c r="J13" s="59">
        <f>I13*C13</f>
        <v>9357.92</v>
      </c>
    </row>
    <row r="14" spans="1:10" ht="16.5" thickBot="1" x14ac:dyDescent="0.3">
      <c r="A14" s="55"/>
      <c r="B14" s="1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5">
      <c r="A15" s="155">
        <v>3</v>
      </c>
      <c r="B15" s="161" t="s">
        <v>8</v>
      </c>
      <c r="C15" s="171">
        <v>0.5</v>
      </c>
      <c r="D15" s="171">
        <v>6544</v>
      </c>
      <c r="E15" s="171">
        <f>D15*10%</f>
        <v>654.40000000000009</v>
      </c>
      <c r="F15" s="171">
        <f>D15+E15</f>
        <v>7198.4</v>
      </c>
      <c r="G15" s="171">
        <f>F15*30%</f>
        <v>2159.52</v>
      </c>
      <c r="H15" s="171"/>
      <c r="I15" s="171">
        <f>F15+G15</f>
        <v>9357.92</v>
      </c>
      <c r="J15" s="174">
        <f>I15*C15</f>
        <v>4678.96</v>
      </c>
    </row>
    <row r="16" spans="1:10" ht="15" customHeight="1" x14ac:dyDescent="0.25">
      <c r="A16" s="159"/>
      <c r="B16" s="163"/>
      <c r="C16" s="172"/>
      <c r="D16" s="172"/>
      <c r="E16" s="172"/>
      <c r="F16" s="172"/>
      <c r="G16" s="172"/>
      <c r="H16" s="172"/>
      <c r="I16" s="172"/>
      <c r="J16" s="175"/>
    </row>
    <row r="17" spans="1:10" ht="15.75" customHeight="1" thickBot="1" x14ac:dyDescent="0.3">
      <c r="A17" s="156"/>
      <c r="B17" s="162"/>
      <c r="C17" s="173"/>
      <c r="D17" s="173"/>
      <c r="E17" s="173"/>
      <c r="F17" s="173"/>
      <c r="G17" s="173"/>
      <c r="H17" s="173"/>
      <c r="I17" s="173"/>
      <c r="J17" s="176"/>
    </row>
    <row r="18" spans="1:10" ht="16.5" thickBot="1" x14ac:dyDescent="0.3">
      <c r="A18" s="52">
        <v>4</v>
      </c>
      <c r="B18" s="25" t="s">
        <v>9</v>
      </c>
      <c r="C18" s="56">
        <v>0.5</v>
      </c>
      <c r="D18" s="56">
        <v>5660</v>
      </c>
      <c r="E18" s="56">
        <f>D18*10%</f>
        <v>566</v>
      </c>
      <c r="F18" s="56">
        <f>D18+E18</f>
        <v>6226</v>
      </c>
      <c r="G18" s="56">
        <f>F18*30%</f>
        <v>1867.8</v>
      </c>
      <c r="H18" s="56"/>
      <c r="I18" s="56">
        <f>F18+G18</f>
        <v>8093.8</v>
      </c>
      <c r="J18" s="57">
        <f>I18*C18</f>
        <v>4046.9</v>
      </c>
    </row>
    <row r="19" spans="1:10" ht="16.5" thickBot="1" x14ac:dyDescent="0.3">
      <c r="A19" s="52">
        <v>5</v>
      </c>
      <c r="B19" s="25" t="s">
        <v>10</v>
      </c>
      <c r="C19" s="56">
        <v>1</v>
      </c>
      <c r="D19" s="56">
        <v>4379</v>
      </c>
      <c r="E19" s="56"/>
      <c r="F19" s="56">
        <f t="shared" ref="F19:F20" si="0">D19+E19</f>
        <v>4379</v>
      </c>
      <c r="G19" s="56"/>
      <c r="H19" s="56"/>
      <c r="I19" s="56"/>
      <c r="J19" s="57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71">
        <v>1</v>
      </c>
      <c r="D20" s="171">
        <v>6461</v>
      </c>
      <c r="E20" s="171">
        <f>D20*10%</f>
        <v>646.1</v>
      </c>
      <c r="F20" s="171">
        <f t="shared" si="0"/>
        <v>7107.1</v>
      </c>
      <c r="G20" s="171">
        <f>F20*30%</f>
        <v>2132.13</v>
      </c>
      <c r="H20" s="171"/>
      <c r="I20" s="171">
        <f>F20+G20</f>
        <v>9239.23</v>
      </c>
      <c r="J20" s="174">
        <f>C20*I20</f>
        <v>9239.23</v>
      </c>
    </row>
    <row r="21" spans="1:10" ht="11.25" customHeight="1" thickBot="1" x14ac:dyDescent="0.3">
      <c r="A21" s="156"/>
      <c r="B21" s="25"/>
      <c r="C21" s="173"/>
      <c r="D21" s="173"/>
      <c r="E21" s="173"/>
      <c r="F21" s="173"/>
      <c r="G21" s="173"/>
      <c r="H21" s="173"/>
      <c r="I21" s="173"/>
      <c r="J21" s="176"/>
    </row>
    <row r="22" spans="1:10" ht="21" customHeight="1" thickBot="1" x14ac:dyDescent="0.3">
      <c r="A22" s="52">
        <v>7</v>
      </c>
      <c r="B22" s="25" t="s">
        <v>36</v>
      </c>
      <c r="C22" s="56">
        <v>0</v>
      </c>
      <c r="D22" s="56">
        <v>0</v>
      </c>
      <c r="E22" s="56">
        <f>D22*10%</f>
        <v>0</v>
      </c>
      <c r="F22" s="56">
        <v>0</v>
      </c>
      <c r="G22" s="56">
        <f>F22*30%</f>
        <v>0</v>
      </c>
      <c r="H22" s="56"/>
      <c r="I22" s="56">
        <f>F22+G22</f>
        <v>0</v>
      </c>
      <c r="J22" s="57">
        <f>I22*C22</f>
        <v>0</v>
      </c>
    </row>
    <row r="23" spans="1:10" ht="16.5" thickBot="1" x14ac:dyDescent="0.3">
      <c r="A23" s="52">
        <v>8</v>
      </c>
      <c r="B23" s="25" t="s">
        <v>47</v>
      </c>
      <c r="C23" s="56">
        <v>0.25</v>
      </c>
      <c r="D23" s="56">
        <v>3631</v>
      </c>
      <c r="E23" s="56"/>
      <c r="F23" s="56"/>
      <c r="G23" s="56">
        <f t="shared" ref="G23:G39" si="1">F23*30%</f>
        <v>0</v>
      </c>
      <c r="H23" s="56"/>
      <c r="I23" s="56">
        <f>D23+E21+G23</f>
        <v>3631</v>
      </c>
      <c r="J23" s="57">
        <f>C23*I23</f>
        <v>907.75</v>
      </c>
    </row>
    <row r="24" spans="1:10" ht="16.5" thickBot="1" x14ac:dyDescent="0.3">
      <c r="A24" s="52"/>
      <c r="B24" s="25"/>
      <c r="C24" s="56">
        <v>0</v>
      </c>
      <c r="D24" s="56">
        <v>0</v>
      </c>
      <c r="E24" s="56"/>
      <c r="F24" s="56"/>
      <c r="G24" s="56">
        <f t="shared" si="1"/>
        <v>0</v>
      </c>
      <c r="H24" s="56">
        <f>D24*10%</f>
        <v>0</v>
      </c>
      <c r="I24" s="56">
        <f>D24+H24</f>
        <v>0</v>
      </c>
      <c r="J24" s="57">
        <f t="shared" ref="J24:J40" si="2">C24*I24</f>
        <v>0</v>
      </c>
    </row>
    <row r="25" spans="1:10" ht="16.5" thickBot="1" x14ac:dyDescent="0.3">
      <c r="A25" s="52">
        <v>9</v>
      </c>
      <c r="B25" s="25" t="s">
        <v>15</v>
      </c>
      <c r="C25" s="56">
        <v>0.5</v>
      </c>
      <c r="D25" s="56">
        <v>5260</v>
      </c>
      <c r="E25" s="56"/>
      <c r="F25" s="56">
        <f>D25+E25</f>
        <v>5260</v>
      </c>
      <c r="G25" s="56">
        <f t="shared" si="1"/>
        <v>1578</v>
      </c>
      <c r="H25" s="56"/>
      <c r="I25" s="56">
        <f>F25+G25</f>
        <v>6838</v>
      </c>
      <c r="J25" s="57">
        <f t="shared" si="2"/>
        <v>3419</v>
      </c>
    </row>
    <row r="26" spans="1:10" ht="26.25" thickBot="1" x14ac:dyDescent="0.3">
      <c r="A26" s="52">
        <v>10</v>
      </c>
      <c r="B26" s="25" t="s">
        <v>42</v>
      </c>
      <c r="C26" s="56">
        <v>0</v>
      </c>
      <c r="D26" s="56">
        <v>0</v>
      </c>
      <c r="E26" s="56">
        <v>0</v>
      </c>
      <c r="F26" s="56">
        <f>D26+E26</f>
        <v>0</v>
      </c>
      <c r="G26" s="56">
        <f t="shared" si="1"/>
        <v>0</v>
      </c>
      <c r="H26" s="56"/>
      <c r="I26" s="56">
        <f>F26+G26</f>
        <v>0</v>
      </c>
      <c r="J26" s="57">
        <f t="shared" si="2"/>
        <v>0</v>
      </c>
    </row>
    <row r="27" spans="1:10" ht="16.5" thickBot="1" x14ac:dyDescent="0.3">
      <c r="A27" s="52">
        <v>11</v>
      </c>
      <c r="B27" s="25" t="s">
        <v>43</v>
      </c>
      <c r="C27" s="56">
        <v>0.75</v>
      </c>
      <c r="D27" s="56">
        <v>6461</v>
      </c>
      <c r="E27" s="56">
        <f>D27*10%</f>
        <v>646.1</v>
      </c>
      <c r="F27" s="56">
        <f>D27+E27</f>
        <v>7107.1</v>
      </c>
      <c r="G27" s="56">
        <f t="shared" si="1"/>
        <v>2132.13</v>
      </c>
      <c r="H27" s="56"/>
      <c r="I27" s="56">
        <f>F27+G27</f>
        <v>9239.23</v>
      </c>
      <c r="J27" s="57">
        <f t="shared" si="2"/>
        <v>6929.4224999999997</v>
      </c>
    </row>
    <row r="28" spans="1:10" ht="39" thickBot="1" x14ac:dyDescent="0.3">
      <c r="A28" s="52">
        <v>12</v>
      </c>
      <c r="B28" s="25" t="s">
        <v>18</v>
      </c>
      <c r="C28" s="56">
        <v>1</v>
      </c>
      <c r="D28" s="56">
        <v>3631</v>
      </c>
      <c r="E28" s="56"/>
      <c r="F28" s="56"/>
      <c r="G28" s="56">
        <f t="shared" si="1"/>
        <v>0</v>
      </c>
      <c r="H28" s="56"/>
      <c r="I28" s="56"/>
      <c r="J28" s="57">
        <f>D28*C28</f>
        <v>3631</v>
      </c>
    </row>
    <row r="29" spans="1:10" ht="16.5" thickBot="1" x14ac:dyDescent="0.3">
      <c r="A29" s="52"/>
      <c r="B29" s="25"/>
      <c r="C29" s="56">
        <v>0</v>
      </c>
      <c r="D29" s="56">
        <v>0</v>
      </c>
      <c r="E29" s="56"/>
      <c r="F29" s="56"/>
      <c r="G29" s="56">
        <f t="shared" si="1"/>
        <v>0</v>
      </c>
      <c r="H29" s="56"/>
      <c r="I29" s="56"/>
      <c r="J29" s="57">
        <f>D29*C29</f>
        <v>0</v>
      </c>
    </row>
    <row r="30" spans="1:10" ht="16.5" thickBot="1" x14ac:dyDescent="0.3">
      <c r="A30" s="52">
        <v>13</v>
      </c>
      <c r="B30" s="25" t="s">
        <v>20</v>
      </c>
      <c r="C30" s="56">
        <v>1</v>
      </c>
      <c r="D30" s="56">
        <v>4619</v>
      </c>
      <c r="E30" s="56"/>
      <c r="F30" s="56"/>
      <c r="G30" s="56">
        <f>D30*30%</f>
        <v>1385.7</v>
      </c>
      <c r="H30" s="56"/>
      <c r="I30" s="56">
        <f>D30+G30</f>
        <v>6004.7</v>
      </c>
      <c r="J30" s="57">
        <f t="shared" si="2"/>
        <v>6004.7</v>
      </c>
    </row>
    <row r="31" spans="1:10" ht="16.5" thickBot="1" x14ac:dyDescent="0.3">
      <c r="A31" s="52">
        <v>14</v>
      </c>
      <c r="B31" s="25" t="s">
        <v>21</v>
      </c>
      <c r="C31" s="56">
        <v>1</v>
      </c>
      <c r="D31" s="56">
        <v>3872</v>
      </c>
      <c r="E31" s="56"/>
      <c r="F31" s="56"/>
      <c r="G31" s="56">
        <f t="shared" si="1"/>
        <v>0</v>
      </c>
      <c r="H31" s="56">
        <f>D31*12%</f>
        <v>464.64</v>
      </c>
      <c r="I31" s="56">
        <f>D31+H31</f>
        <v>4336.6400000000003</v>
      </c>
      <c r="J31" s="57">
        <f t="shared" si="2"/>
        <v>4336.6400000000003</v>
      </c>
    </row>
    <row r="32" spans="1:10" ht="16.5" thickBot="1" x14ac:dyDescent="0.3">
      <c r="A32" s="52">
        <v>15</v>
      </c>
      <c r="B32" s="25" t="s">
        <v>22</v>
      </c>
      <c r="C32" s="56">
        <v>1</v>
      </c>
      <c r="D32" s="60">
        <v>2670</v>
      </c>
      <c r="E32" s="56"/>
      <c r="F32" s="56"/>
      <c r="G32" s="56">
        <f t="shared" si="1"/>
        <v>0</v>
      </c>
      <c r="H32" s="56">
        <f>D32*12%</f>
        <v>320.39999999999998</v>
      </c>
      <c r="I32" s="56">
        <f>D32+H32</f>
        <v>2990.4</v>
      </c>
      <c r="J32" s="57">
        <f t="shared" si="2"/>
        <v>2990.4</v>
      </c>
    </row>
    <row r="33" spans="1:10" ht="16.5" thickBot="1" x14ac:dyDescent="0.3">
      <c r="A33" s="52">
        <v>16</v>
      </c>
      <c r="B33" s="25" t="s">
        <v>23</v>
      </c>
      <c r="C33" s="56">
        <v>0.5</v>
      </c>
      <c r="D33" s="56">
        <v>2670</v>
      </c>
      <c r="E33" s="56"/>
      <c r="F33" s="56"/>
      <c r="G33" s="56">
        <f t="shared" si="1"/>
        <v>0</v>
      </c>
      <c r="H33" s="56"/>
      <c r="I33" s="56"/>
      <c r="J33" s="57">
        <f>D33*C33</f>
        <v>1335</v>
      </c>
    </row>
    <row r="34" spans="1:10" ht="16.5" thickBot="1" x14ac:dyDescent="0.3">
      <c r="A34" s="52">
        <v>17</v>
      </c>
      <c r="B34" s="25" t="s">
        <v>24</v>
      </c>
      <c r="C34" s="56">
        <v>3</v>
      </c>
      <c r="D34" s="56">
        <v>2670</v>
      </c>
      <c r="E34" s="56"/>
      <c r="F34" s="56"/>
      <c r="G34" s="56">
        <f t="shared" si="1"/>
        <v>0</v>
      </c>
      <c r="H34" s="56"/>
      <c r="I34" s="56"/>
      <c r="J34" s="57">
        <f>2670*C34</f>
        <v>8010</v>
      </c>
    </row>
    <row r="35" spans="1:10" ht="26.25" thickBot="1" x14ac:dyDescent="0.3">
      <c r="A35" s="52">
        <v>18</v>
      </c>
      <c r="B35" s="25" t="s">
        <v>25</v>
      </c>
      <c r="C35" s="56">
        <v>2</v>
      </c>
      <c r="D35" s="56">
        <v>2670</v>
      </c>
      <c r="E35" s="56"/>
      <c r="F35" s="56"/>
      <c r="G35" s="56">
        <f t="shared" si="1"/>
        <v>0</v>
      </c>
      <c r="H35" s="56">
        <f>D35*10%</f>
        <v>267</v>
      </c>
      <c r="I35" s="56">
        <f>D35+H35</f>
        <v>2937</v>
      </c>
      <c r="J35" s="57">
        <f t="shared" si="2"/>
        <v>5874</v>
      </c>
    </row>
    <row r="36" spans="1:10" ht="16.5" thickBot="1" x14ac:dyDescent="0.3">
      <c r="A36" s="52">
        <v>19</v>
      </c>
      <c r="B36" s="25" t="s">
        <v>26</v>
      </c>
      <c r="C36" s="56">
        <v>0.5</v>
      </c>
      <c r="D36" s="56">
        <v>6461</v>
      </c>
      <c r="E36" s="56">
        <f>D36*10%</f>
        <v>646.1</v>
      </c>
      <c r="F36" s="56">
        <f>D36+E36</f>
        <v>7107.1</v>
      </c>
      <c r="G36" s="56">
        <f t="shared" si="1"/>
        <v>2132.13</v>
      </c>
      <c r="H36" s="56"/>
      <c r="I36" s="56">
        <f>F36+G36</f>
        <v>9239.23</v>
      </c>
      <c r="J36" s="57">
        <f t="shared" si="2"/>
        <v>4619.6149999999998</v>
      </c>
    </row>
    <row r="37" spans="1:10" ht="16.5" thickBot="1" x14ac:dyDescent="0.3">
      <c r="A37" s="52">
        <v>20</v>
      </c>
      <c r="B37" s="25" t="s">
        <v>45</v>
      </c>
      <c r="C37" s="56">
        <v>1.5</v>
      </c>
      <c r="D37" s="56">
        <v>6461</v>
      </c>
      <c r="E37" s="56">
        <f t="shared" ref="E37:E38" si="3">D37*10%</f>
        <v>646.1</v>
      </c>
      <c r="F37" s="56">
        <f t="shared" ref="F37:F38" si="4">D37+E37</f>
        <v>7107.1</v>
      </c>
      <c r="G37" s="56">
        <f t="shared" si="1"/>
        <v>2132.13</v>
      </c>
      <c r="H37" s="56"/>
      <c r="I37" s="56">
        <f t="shared" ref="I37:I38" si="5">F37+G37</f>
        <v>9239.23</v>
      </c>
      <c r="J37" s="57">
        <f t="shared" si="2"/>
        <v>13858.844999999999</v>
      </c>
    </row>
    <row r="38" spans="1:10" ht="15.75" customHeight="1" thickBot="1" x14ac:dyDescent="0.3">
      <c r="A38" s="52">
        <v>21</v>
      </c>
      <c r="B38" s="25" t="s">
        <v>28</v>
      </c>
      <c r="C38" s="56">
        <v>0.25</v>
      </c>
      <c r="D38" s="56">
        <v>5660</v>
      </c>
      <c r="E38" s="56">
        <f t="shared" si="3"/>
        <v>566</v>
      </c>
      <c r="F38" s="56">
        <f t="shared" si="4"/>
        <v>6226</v>
      </c>
      <c r="G38" s="56">
        <f t="shared" si="1"/>
        <v>1867.8</v>
      </c>
      <c r="H38" s="56"/>
      <c r="I38" s="56">
        <f t="shared" si="5"/>
        <v>8093.8</v>
      </c>
      <c r="J38" s="57">
        <f t="shared" si="2"/>
        <v>2023.45</v>
      </c>
    </row>
    <row r="39" spans="1:10" ht="15.75" customHeight="1" thickBot="1" x14ac:dyDescent="0.3">
      <c r="A39" s="52">
        <v>22</v>
      </c>
      <c r="B39" s="25" t="s">
        <v>29</v>
      </c>
      <c r="C39" s="56">
        <v>1</v>
      </c>
      <c r="D39" s="56">
        <v>3631</v>
      </c>
      <c r="E39" s="56"/>
      <c r="F39" s="56"/>
      <c r="G39" s="56">
        <f t="shared" si="1"/>
        <v>0</v>
      </c>
      <c r="H39" s="56">
        <f>D39*10%</f>
        <v>363.1</v>
      </c>
      <c r="I39" s="56">
        <f>D39+H39</f>
        <v>3994.1</v>
      </c>
      <c r="J39" s="57">
        <f t="shared" si="2"/>
        <v>3994.1</v>
      </c>
    </row>
    <row r="40" spans="1:10" ht="33.75" customHeight="1" thickBot="1" x14ac:dyDescent="0.3">
      <c r="A40" s="52">
        <v>23</v>
      </c>
      <c r="B40" s="26" t="s">
        <v>64</v>
      </c>
      <c r="C40" s="56">
        <v>2.5</v>
      </c>
      <c r="D40" s="56">
        <v>3631</v>
      </c>
      <c r="E40" s="56"/>
      <c r="F40" s="56"/>
      <c r="G40" s="56" t="s">
        <v>31</v>
      </c>
      <c r="H40" s="56"/>
      <c r="I40" s="56">
        <f>D40+H40</f>
        <v>3631</v>
      </c>
      <c r="J40" s="57">
        <f t="shared" si="2"/>
        <v>9077.5</v>
      </c>
    </row>
    <row r="41" spans="1:10" s="54" customFormat="1" x14ac:dyDescent="0.25">
      <c r="A41" s="155"/>
      <c r="B41" s="157" t="s">
        <v>32</v>
      </c>
      <c r="C41" s="171">
        <f>SUM(C11:C40)</f>
        <v>21.75</v>
      </c>
      <c r="D41" s="171"/>
      <c r="E41" s="171"/>
      <c r="F41" s="71"/>
      <c r="G41" s="171"/>
      <c r="H41" s="171"/>
      <c r="I41" s="71"/>
      <c r="J41" s="174">
        <f>SUM(J11:J40)</f>
        <v>118564.4325</v>
      </c>
    </row>
    <row r="42" spans="1:10" s="54" customFormat="1" ht="7.5" customHeight="1" thickBot="1" x14ac:dyDescent="0.3">
      <c r="A42" s="156"/>
      <c r="B42" s="158"/>
      <c r="C42" s="173"/>
      <c r="D42" s="173"/>
      <c r="E42" s="173"/>
      <c r="F42" s="72"/>
      <c r="G42" s="173"/>
      <c r="H42" s="173"/>
      <c r="I42" s="72"/>
      <c r="J42" s="176"/>
    </row>
    <row r="43" spans="1:10" s="54" customFormat="1" x14ac:dyDescent="0.25">
      <c r="A43"/>
      <c r="B43" s="53"/>
      <c r="C43"/>
      <c r="D43"/>
      <c r="E43"/>
      <c r="F43"/>
      <c r="G43"/>
      <c r="H43"/>
      <c r="I43"/>
      <c r="J43"/>
    </row>
    <row r="44" spans="1:10" s="54" customFormat="1" x14ac:dyDescent="0.25">
      <c r="B44" s="140" t="s">
        <v>33</v>
      </c>
      <c r="C44" s="140"/>
      <c r="D44" s="140"/>
      <c r="E44" s="140"/>
      <c r="F44" s="140" t="s">
        <v>184</v>
      </c>
      <c r="G44" s="140"/>
      <c r="H44" s="140"/>
      <c r="I44" s="140"/>
    </row>
    <row r="45" spans="1:10" s="54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54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8">
    <mergeCell ref="B44:E44"/>
    <mergeCell ref="F44:I44"/>
    <mergeCell ref="B45:E45"/>
    <mergeCell ref="F45:I45"/>
    <mergeCell ref="B46:E46"/>
    <mergeCell ref="F46:I46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7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208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239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8">
        <v>2</v>
      </c>
      <c r="B12" s="25" t="s">
        <v>27</v>
      </c>
      <c r="C12" s="18">
        <v>1</v>
      </c>
      <c r="D12" s="18">
        <v>6461</v>
      </c>
      <c r="E12" s="18">
        <v>646</v>
      </c>
      <c r="F12" s="18">
        <f>D12+E12</f>
        <v>7107</v>
      </c>
      <c r="G12" s="18">
        <f t="shared" ref="G12:G14" si="0">F12*30%</f>
        <v>2132.1</v>
      </c>
      <c r="H12" s="20"/>
      <c r="I12" s="20">
        <f>F12+G12</f>
        <v>9239.1</v>
      </c>
      <c r="J12" s="16">
        <f t="shared" ref="J12:J14" si="1">C12*I12</f>
        <v>9239.1</v>
      </c>
    </row>
    <row r="13" spans="1:10" ht="16.5" thickBot="1" x14ac:dyDescent="0.3">
      <c r="A13" s="118">
        <v>3</v>
      </c>
      <c r="B13" s="25" t="s">
        <v>28</v>
      </c>
      <c r="C13" s="18">
        <v>0.25</v>
      </c>
      <c r="D13" s="18">
        <v>5660</v>
      </c>
      <c r="E13" s="18">
        <v>566</v>
      </c>
      <c r="F13" s="18">
        <f>D13+E13</f>
        <v>6226</v>
      </c>
      <c r="G13" s="18">
        <f t="shared" si="0"/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8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si="0"/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39" thickBot="1" x14ac:dyDescent="0.3">
      <c r="A15" s="67">
        <v>5</v>
      </c>
      <c r="B15" s="25" t="s">
        <v>18</v>
      </c>
      <c r="C15" s="18">
        <v>0.5</v>
      </c>
      <c r="D15" s="18">
        <v>3631</v>
      </c>
      <c r="E15" s="18"/>
      <c r="F15" s="18"/>
      <c r="G15" s="18">
        <f t="shared" ref="G15:G20" si="2">F15*30%</f>
        <v>0</v>
      </c>
      <c r="H15" s="18"/>
      <c r="I15" s="18"/>
      <c r="J15" s="16">
        <f>D15*C15</f>
        <v>1815.5</v>
      </c>
    </row>
    <row r="16" spans="1:10" ht="29.25" customHeight="1" thickBot="1" x14ac:dyDescent="0.3">
      <c r="A16" s="67">
        <v>6</v>
      </c>
      <c r="B16" s="25" t="s">
        <v>65</v>
      </c>
      <c r="C16" s="18">
        <v>2</v>
      </c>
      <c r="D16" s="18">
        <v>3631</v>
      </c>
      <c r="E16" s="18"/>
      <c r="F16" s="18"/>
      <c r="G16" s="18">
        <f t="shared" si="2"/>
        <v>0</v>
      </c>
      <c r="H16" s="18"/>
      <c r="I16" s="18">
        <f>D16+E16+H16</f>
        <v>3631</v>
      </c>
      <c r="J16" s="16">
        <f>I16*C16</f>
        <v>7262</v>
      </c>
    </row>
    <row r="17" spans="1:10" ht="20.25" customHeight="1" thickBot="1" x14ac:dyDescent="0.3">
      <c r="A17" s="67">
        <v>7</v>
      </c>
      <c r="B17" s="25" t="s">
        <v>20</v>
      </c>
      <c r="C17" s="18">
        <v>0.5</v>
      </c>
      <c r="D17" s="18">
        <v>4619</v>
      </c>
      <c r="E17" s="18"/>
      <c r="F17" s="18"/>
      <c r="G17" s="18">
        <f>D17*30%</f>
        <v>1385.7</v>
      </c>
      <c r="H17" s="18"/>
      <c r="I17" s="18">
        <f>D17+G17</f>
        <v>6004.7</v>
      </c>
      <c r="J17" s="16">
        <f t="shared" ref="J17:J20" si="3">C17*I17</f>
        <v>3002.35</v>
      </c>
    </row>
    <row r="18" spans="1:10" ht="18" customHeight="1" thickBot="1" x14ac:dyDescent="0.3">
      <c r="A18" s="67">
        <v>8</v>
      </c>
      <c r="B18" s="25" t="s">
        <v>21</v>
      </c>
      <c r="C18" s="18">
        <v>1</v>
      </c>
      <c r="D18" s="18">
        <v>3872</v>
      </c>
      <c r="E18" s="18"/>
      <c r="F18" s="18"/>
      <c r="G18" s="18">
        <f t="shared" si="2"/>
        <v>0</v>
      </c>
      <c r="H18" s="20">
        <f>D18*12%</f>
        <v>464.64</v>
      </c>
      <c r="I18" s="20">
        <f>D18+H18</f>
        <v>4336.6400000000003</v>
      </c>
      <c r="J18" s="16">
        <f t="shared" si="3"/>
        <v>4336.6400000000003</v>
      </c>
    </row>
    <row r="19" spans="1:10" ht="19.5" customHeight="1" thickBot="1" x14ac:dyDescent="0.3">
      <c r="A19" s="67">
        <v>9</v>
      </c>
      <c r="B19" s="25" t="s">
        <v>22</v>
      </c>
      <c r="C19" s="18">
        <v>0.5</v>
      </c>
      <c r="D19" s="24">
        <v>2670</v>
      </c>
      <c r="E19" s="18"/>
      <c r="F19" s="18"/>
      <c r="G19" s="18">
        <f t="shared" si="2"/>
        <v>0</v>
      </c>
      <c r="H19" s="20">
        <f>D19*12%</f>
        <v>320.39999999999998</v>
      </c>
      <c r="I19" s="20">
        <f>D19+H19</f>
        <v>2990.4</v>
      </c>
      <c r="J19" s="16">
        <f t="shared" si="3"/>
        <v>1495.2</v>
      </c>
    </row>
    <row r="20" spans="1:10" ht="32.25" customHeight="1" thickBot="1" x14ac:dyDescent="0.3">
      <c r="A20" s="67">
        <v>10</v>
      </c>
      <c r="B20" s="25" t="s">
        <v>25</v>
      </c>
      <c r="C20" s="18">
        <v>1</v>
      </c>
      <c r="D20" s="18">
        <v>2670</v>
      </c>
      <c r="E20" s="18"/>
      <c r="F20" s="18"/>
      <c r="G20" s="18">
        <f t="shared" si="2"/>
        <v>0</v>
      </c>
      <c r="H20" s="20">
        <f>D20*10%</f>
        <v>267</v>
      </c>
      <c r="I20" s="20">
        <f>D20+H20</f>
        <v>2937</v>
      </c>
      <c r="J20" s="16">
        <f t="shared" si="3"/>
        <v>2937</v>
      </c>
    </row>
    <row r="21" spans="1:10" ht="15.75" x14ac:dyDescent="0.25">
      <c r="A21" s="155"/>
      <c r="B21" s="157" t="s">
        <v>32</v>
      </c>
      <c r="C21" s="145">
        <f>SUM(C11:C20)</f>
        <v>8.75</v>
      </c>
      <c r="D21" s="145"/>
      <c r="E21" s="145"/>
      <c r="F21" s="65"/>
      <c r="G21" s="145"/>
      <c r="H21" s="145"/>
      <c r="I21" s="65"/>
      <c r="J21" s="141">
        <f>SUM(J11:J20)</f>
        <v>45956.339999999989</v>
      </c>
    </row>
    <row r="22" spans="1:10" ht="36" customHeight="1" thickBot="1" x14ac:dyDescent="0.3">
      <c r="A22" s="156"/>
      <c r="B22" s="158"/>
      <c r="C22" s="146"/>
      <c r="D22" s="146"/>
      <c r="E22" s="146"/>
      <c r="F22" s="66"/>
      <c r="G22" s="146"/>
      <c r="H22" s="146"/>
      <c r="I22" s="66"/>
      <c r="J22" s="142"/>
    </row>
    <row r="23" spans="1:10" ht="36" customHeight="1" x14ac:dyDescent="0.25">
      <c r="A23" s="120"/>
      <c r="B23" s="64"/>
      <c r="C23" s="121"/>
      <c r="D23" s="121"/>
      <c r="E23" s="121"/>
      <c r="F23" s="121"/>
      <c r="G23" s="121"/>
      <c r="H23" s="121"/>
      <c r="I23" s="121"/>
      <c r="J23" s="122"/>
    </row>
    <row r="24" spans="1:10" ht="36" customHeight="1" x14ac:dyDescent="0.25">
      <c r="A24" s="120"/>
      <c r="B24" s="64"/>
      <c r="C24" s="121"/>
      <c r="D24" s="121"/>
      <c r="E24" s="121"/>
      <c r="F24" s="121"/>
      <c r="G24" s="121"/>
      <c r="H24" s="121"/>
      <c r="I24" s="121"/>
      <c r="J24" s="122"/>
    </row>
    <row r="25" spans="1:10" ht="12.75" customHeight="1" x14ac:dyDescent="0.25"/>
    <row r="26" spans="1:10" ht="27" customHeight="1" x14ac:dyDescent="0.25">
      <c r="A26" s="69"/>
      <c r="B26" s="140" t="s">
        <v>33</v>
      </c>
      <c r="C26" s="140"/>
      <c r="D26" s="140"/>
      <c r="E26" s="140"/>
      <c r="F26" s="140" t="s">
        <v>183</v>
      </c>
      <c r="G26" s="140"/>
      <c r="H26" s="140"/>
      <c r="I26" s="140"/>
      <c r="J26" s="69"/>
    </row>
    <row r="27" spans="1:10" x14ac:dyDescent="0.25">
      <c r="A27" s="69"/>
      <c r="B27" s="140" t="s">
        <v>34</v>
      </c>
      <c r="C27" s="140"/>
      <c r="D27" s="140"/>
      <c r="E27" s="140"/>
      <c r="F27" s="140" t="s">
        <v>69</v>
      </c>
      <c r="G27" s="140"/>
      <c r="H27" s="140"/>
      <c r="I27" s="140"/>
      <c r="J27" s="69"/>
    </row>
    <row r="28" spans="1:10" x14ac:dyDescent="0.25">
      <c r="A28" s="69"/>
      <c r="B28" s="140" t="s">
        <v>35</v>
      </c>
      <c r="C28" s="140"/>
      <c r="D28" s="140"/>
      <c r="E28" s="140"/>
      <c r="F28" s="140"/>
      <c r="G28" s="140"/>
      <c r="H28" s="140"/>
      <c r="I28" s="140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x14ac:dyDescent="0.25">
      <c r="A32" s="10"/>
      <c r="B32" s="10"/>
      <c r="C32" s="10"/>
      <c r="D32" s="10"/>
      <c r="E32" s="10"/>
    </row>
    <row r="33" spans="1:10" x14ac:dyDescent="0.25">
      <c r="A33" s="10"/>
      <c r="B33" s="10"/>
      <c r="C33" s="10"/>
      <c r="D33" s="10"/>
      <c r="E33" s="10"/>
    </row>
    <row r="37" spans="1:10" ht="15.75" customHeight="1" x14ac:dyDescent="0.25"/>
    <row r="38" spans="1:10" ht="15.75" customHeight="1" x14ac:dyDescent="0.25"/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  <row r="42" spans="1:10" s="69" customFormat="1" x14ac:dyDescent="0.25">
      <c r="A42"/>
      <c r="B42" s="68"/>
      <c r="C42"/>
      <c r="D42"/>
      <c r="E42"/>
      <c r="F42"/>
      <c r="G42"/>
      <c r="H42"/>
      <c r="I42"/>
      <c r="J42"/>
    </row>
    <row r="43" spans="1:10" s="69" customFormat="1" x14ac:dyDescent="0.25">
      <c r="A43"/>
      <c r="B43" s="68"/>
      <c r="C43"/>
      <c r="D43"/>
      <c r="E43"/>
      <c r="F43"/>
      <c r="G43"/>
      <c r="H43"/>
      <c r="I43"/>
      <c r="J43"/>
    </row>
    <row r="44" spans="1:10" s="69" customFormat="1" x14ac:dyDescent="0.25">
      <c r="A44"/>
      <c r="B44" s="68"/>
      <c r="C44"/>
      <c r="D44"/>
      <c r="E44"/>
      <c r="F44"/>
      <c r="G44"/>
      <c r="H44"/>
      <c r="I44"/>
      <c r="J44"/>
    </row>
  </sheetData>
  <mergeCells count="28">
    <mergeCell ref="B26:E26"/>
    <mergeCell ref="F26:I26"/>
    <mergeCell ref="B27:E27"/>
    <mergeCell ref="F27:I27"/>
    <mergeCell ref="B28:E28"/>
    <mergeCell ref="F28:I28"/>
    <mergeCell ref="G21:G22"/>
    <mergeCell ref="H21:H22"/>
    <mergeCell ref="J21:J22"/>
    <mergeCell ref="A21:A22"/>
    <mergeCell ref="B21:B22"/>
    <mergeCell ref="C21:C22"/>
    <mergeCell ref="D21:D22"/>
    <mergeCell ref="E21:E22"/>
    <mergeCell ref="H9:H10"/>
    <mergeCell ref="J9:J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F9:F10"/>
    <mergeCell ref="I9:I10"/>
  </mergeCells>
  <pageMargins left="0.7" right="0.7" top="0.75" bottom="0.75" header="0.3" footer="0.3"/>
  <pageSetup paperSize="9" scale="7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236</v>
      </c>
      <c r="H1" s="164"/>
      <c r="I1" s="164"/>
    </row>
    <row r="2" spans="1:10" x14ac:dyDescent="0.25">
      <c r="F2" s="10"/>
      <c r="G2" s="164"/>
      <c r="H2" s="164"/>
      <c r="I2" s="164"/>
    </row>
    <row r="3" spans="1:10" ht="20.2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240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8">
        <v>2</v>
      </c>
      <c r="B12" s="25" t="s">
        <v>27</v>
      </c>
      <c r="C12" s="18">
        <v>1.5</v>
      </c>
      <c r="D12" s="18">
        <v>6461</v>
      </c>
      <c r="E12" s="18">
        <v>646</v>
      </c>
      <c r="F12" s="18">
        <f>D12+E12</f>
        <v>7107</v>
      </c>
      <c r="G12" s="18">
        <f t="shared" ref="G12:G14" si="0">F12*30%</f>
        <v>2132.1</v>
      </c>
      <c r="H12" s="20"/>
      <c r="I12" s="20">
        <f>F12+G12</f>
        <v>9239.1</v>
      </c>
      <c r="J12" s="16">
        <f t="shared" ref="J12:J14" si="1">C12*I12</f>
        <v>13858.650000000001</v>
      </c>
    </row>
    <row r="13" spans="1:10" ht="16.5" thickBot="1" x14ac:dyDescent="0.3">
      <c r="A13" s="118">
        <v>3</v>
      </c>
      <c r="B13" s="25" t="s">
        <v>28</v>
      </c>
      <c r="C13" s="18">
        <v>0.25</v>
      </c>
      <c r="D13" s="18">
        <v>5660</v>
      </c>
      <c r="E13" s="18">
        <f>D13*10%</f>
        <v>566</v>
      </c>
      <c r="F13" s="18">
        <f>D13+E13</f>
        <v>6226</v>
      </c>
      <c r="G13" s="18">
        <f t="shared" si="0"/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8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si="0"/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15.75" customHeight="1" thickBot="1" x14ac:dyDescent="0.3">
      <c r="A15" s="67">
        <v>5</v>
      </c>
      <c r="B15" s="25" t="s">
        <v>10</v>
      </c>
      <c r="C15" s="18">
        <v>0.5</v>
      </c>
      <c r="D15" s="18">
        <v>4379</v>
      </c>
      <c r="E15" s="18"/>
      <c r="F15" s="18">
        <f t="shared" ref="F15:F16" si="2">D15+E15</f>
        <v>4379</v>
      </c>
      <c r="G15" s="18"/>
      <c r="H15" s="18"/>
      <c r="I15" s="18">
        <f>F15+G15</f>
        <v>4379</v>
      </c>
      <c r="J15" s="16">
        <f>D15*C15</f>
        <v>2189.5</v>
      </c>
    </row>
    <row r="16" spans="1:10" ht="15" customHeight="1" thickBot="1" x14ac:dyDescent="0.3">
      <c r="A16" s="155">
        <v>6</v>
      </c>
      <c r="B16" s="25" t="s">
        <v>36</v>
      </c>
      <c r="C16" s="18">
        <v>0</v>
      </c>
      <c r="D16" s="18">
        <v>0</v>
      </c>
      <c r="E16" s="18">
        <f>D16*10%</f>
        <v>0</v>
      </c>
      <c r="F16" s="18">
        <f t="shared" si="2"/>
        <v>0</v>
      </c>
      <c r="G16" s="18">
        <f>F16*30%</f>
        <v>0</v>
      </c>
      <c r="H16" s="18"/>
      <c r="I16" s="18">
        <f>F16+G16</f>
        <v>0</v>
      </c>
      <c r="J16" s="16">
        <f>I16*C16</f>
        <v>0</v>
      </c>
    </row>
    <row r="17" spans="1:10" ht="15.75" customHeight="1" thickBot="1" x14ac:dyDescent="0.3">
      <c r="A17" s="156"/>
      <c r="B17" s="25" t="s">
        <v>15</v>
      </c>
      <c r="C17" s="18">
        <v>0</v>
      </c>
      <c r="D17" s="18">
        <v>0</v>
      </c>
      <c r="E17" s="18"/>
      <c r="F17" s="18">
        <f>D17+E17</f>
        <v>0</v>
      </c>
      <c r="G17" s="18">
        <f t="shared" ref="G17:G22" si="3">F17*30%</f>
        <v>0</v>
      </c>
      <c r="H17" s="18"/>
      <c r="I17" s="18">
        <f>F17+G17</f>
        <v>0</v>
      </c>
      <c r="J17" s="16">
        <f t="shared" ref="J17:J22" si="4">C17*I17</f>
        <v>0</v>
      </c>
    </row>
    <row r="18" spans="1:10" ht="45" customHeight="1" thickBot="1" x14ac:dyDescent="0.3">
      <c r="A18" s="67">
        <v>7</v>
      </c>
      <c r="B18" s="25" t="s">
        <v>18</v>
      </c>
      <c r="C18" s="18">
        <v>1</v>
      </c>
      <c r="D18" s="18">
        <v>3631</v>
      </c>
      <c r="E18" s="18"/>
      <c r="F18" s="18"/>
      <c r="G18" s="18">
        <f t="shared" si="3"/>
        <v>0</v>
      </c>
      <c r="H18" s="18"/>
      <c r="I18" s="18"/>
      <c r="J18" s="16">
        <f>D18*C18</f>
        <v>3631</v>
      </c>
    </row>
    <row r="19" spans="1:10" ht="35.25" customHeight="1" thickBot="1" x14ac:dyDescent="0.3">
      <c r="A19" s="67">
        <v>8</v>
      </c>
      <c r="B19" s="25" t="s">
        <v>65</v>
      </c>
      <c r="C19" s="18">
        <v>2.5</v>
      </c>
      <c r="D19" s="18">
        <v>3631</v>
      </c>
      <c r="E19" s="18"/>
      <c r="F19" s="18"/>
      <c r="G19" s="18">
        <f t="shared" si="3"/>
        <v>0</v>
      </c>
      <c r="H19" s="18">
        <f>D19*12%</f>
        <v>435.71999999999997</v>
      </c>
      <c r="I19" s="18">
        <f>D19+E19+H19</f>
        <v>4066.72</v>
      </c>
      <c r="J19" s="16">
        <f>I19*C19</f>
        <v>10166.799999999999</v>
      </c>
    </row>
    <row r="20" spans="1:10" ht="15.75" customHeight="1" thickBot="1" x14ac:dyDescent="0.3">
      <c r="A20" s="67">
        <v>9</v>
      </c>
      <c r="B20" s="25" t="s">
        <v>225</v>
      </c>
      <c r="C20" s="18">
        <v>0.5</v>
      </c>
      <c r="D20" s="18">
        <v>2670</v>
      </c>
      <c r="E20" s="18"/>
      <c r="F20" s="18"/>
      <c r="G20" s="18">
        <v>0</v>
      </c>
      <c r="H20" s="18">
        <v>267</v>
      </c>
      <c r="I20" s="18">
        <f>D20+H20</f>
        <v>2937</v>
      </c>
      <c r="J20" s="16">
        <f t="shared" si="4"/>
        <v>1468.5</v>
      </c>
    </row>
    <row r="21" spans="1:10" ht="16.5" thickBot="1" x14ac:dyDescent="0.3">
      <c r="A21" s="67">
        <v>10</v>
      </c>
      <c r="B21" s="25" t="s">
        <v>21</v>
      </c>
      <c r="C21" s="18">
        <v>1</v>
      </c>
      <c r="D21" s="18">
        <v>3872</v>
      </c>
      <c r="E21" s="18"/>
      <c r="F21" s="18"/>
      <c r="G21" s="18">
        <f t="shared" si="3"/>
        <v>0</v>
      </c>
      <c r="H21" s="20">
        <f>D21*12%</f>
        <v>464.64</v>
      </c>
      <c r="I21" s="20">
        <f>D21+H21</f>
        <v>4336.6400000000003</v>
      </c>
      <c r="J21" s="16">
        <f t="shared" si="4"/>
        <v>4336.6400000000003</v>
      </c>
    </row>
    <row r="22" spans="1:10" ht="30" customHeight="1" thickBot="1" x14ac:dyDescent="0.3">
      <c r="A22" s="67">
        <v>11</v>
      </c>
      <c r="B22" s="25" t="s">
        <v>25</v>
      </c>
      <c r="C22" s="18">
        <v>1</v>
      </c>
      <c r="D22" s="18">
        <v>2670</v>
      </c>
      <c r="E22" s="18"/>
      <c r="F22" s="18"/>
      <c r="G22" s="18">
        <f t="shared" si="3"/>
        <v>0</v>
      </c>
      <c r="H22" s="20">
        <f>D22*10%</f>
        <v>267</v>
      </c>
      <c r="I22" s="20">
        <f>D22+H22</f>
        <v>2937</v>
      </c>
      <c r="J22" s="16">
        <f t="shared" si="4"/>
        <v>2937</v>
      </c>
    </row>
    <row r="23" spans="1:10" ht="34.5" customHeight="1" thickBot="1" x14ac:dyDescent="0.3">
      <c r="A23" s="67"/>
      <c r="B23" s="157" t="s">
        <v>32</v>
      </c>
      <c r="C23" s="145">
        <f>SUM(C11:C22)</f>
        <v>10.25</v>
      </c>
      <c r="D23" s="145"/>
      <c r="E23" s="145"/>
      <c r="F23" s="65"/>
      <c r="G23" s="145"/>
      <c r="H23" s="145"/>
      <c r="I23" s="65"/>
      <c r="J23" s="141">
        <f>SUM(J11:J22)</f>
        <v>54456.639999999999</v>
      </c>
    </row>
    <row r="24" spans="1:10" ht="12.75" customHeight="1" thickBot="1" x14ac:dyDescent="0.3">
      <c r="A24" s="67"/>
      <c r="B24" s="158"/>
      <c r="C24" s="146"/>
      <c r="D24" s="146"/>
      <c r="E24" s="146"/>
      <c r="F24" s="66"/>
      <c r="G24" s="146"/>
      <c r="H24" s="146"/>
      <c r="I24" s="66"/>
      <c r="J24" s="142"/>
    </row>
    <row r="25" spans="1:10" ht="27" customHeight="1" x14ac:dyDescent="0.25">
      <c r="A25" s="68"/>
      <c r="B25"/>
    </row>
    <row r="26" spans="1:10" ht="15.75" customHeight="1" x14ac:dyDescent="0.25">
      <c r="A26" s="140" t="s">
        <v>209</v>
      </c>
      <c r="B26" s="140"/>
      <c r="C26" s="140"/>
      <c r="D26" s="140"/>
      <c r="E26" s="140" t="s">
        <v>218</v>
      </c>
      <c r="F26" s="140"/>
      <c r="G26" s="140"/>
      <c r="H26" s="140"/>
      <c r="I26" s="69"/>
    </row>
    <row r="27" spans="1:10" x14ac:dyDescent="0.25">
      <c r="B27" s="140" t="s">
        <v>34</v>
      </c>
      <c r="C27" s="140"/>
      <c r="D27" s="140"/>
      <c r="E27" s="140"/>
      <c r="F27" s="140" t="s">
        <v>69</v>
      </c>
      <c r="G27" s="140"/>
      <c r="H27" s="140"/>
      <c r="I27" s="140"/>
      <c r="J27" s="69"/>
    </row>
    <row r="28" spans="1:10" x14ac:dyDescent="0.25">
      <c r="A28" s="69"/>
      <c r="B28" s="140" t="s">
        <v>35</v>
      </c>
      <c r="C28" s="140"/>
      <c r="D28" s="140"/>
      <c r="E28" s="140"/>
      <c r="F28" s="140"/>
      <c r="G28" s="140"/>
      <c r="H28" s="140"/>
      <c r="I28" s="140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x14ac:dyDescent="0.25">
      <c r="A32" s="69"/>
      <c r="B32" s="10"/>
      <c r="C32" s="10"/>
      <c r="D32" s="10"/>
      <c r="E32" s="10"/>
    </row>
    <row r="33" spans="1:10" x14ac:dyDescent="0.25">
      <c r="A33" s="69"/>
      <c r="B33" s="10"/>
      <c r="C33" s="10"/>
      <c r="D33" s="10"/>
      <c r="E33" s="10"/>
    </row>
    <row r="34" spans="1:10" x14ac:dyDescent="0.25">
      <c r="A34" s="10"/>
    </row>
    <row r="35" spans="1:10" x14ac:dyDescent="0.25">
      <c r="A35" s="10"/>
    </row>
    <row r="36" spans="1:10" ht="15.75" customHeight="1" x14ac:dyDescent="0.25"/>
    <row r="37" spans="1:10" ht="15.75" customHeight="1" x14ac:dyDescent="0.25"/>
    <row r="38" spans="1:10" s="69" customFormat="1" x14ac:dyDescent="0.25">
      <c r="A38"/>
      <c r="B38" s="68"/>
      <c r="C38"/>
      <c r="D38"/>
      <c r="E38"/>
      <c r="F38"/>
      <c r="G38"/>
      <c r="H38"/>
      <c r="I38"/>
      <c r="J38"/>
    </row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  <row r="42" spans="1:10" s="69" customFormat="1" x14ac:dyDescent="0.25">
      <c r="A42"/>
      <c r="B42" s="68"/>
      <c r="C42"/>
      <c r="D42"/>
      <c r="E42"/>
      <c r="F42"/>
      <c r="G42"/>
      <c r="H42"/>
      <c r="I42"/>
      <c r="J42"/>
    </row>
    <row r="43" spans="1:10" s="69" customFormat="1" x14ac:dyDescent="0.25">
      <c r="A43"/>
      <c r="B43" s="68"/>
      <c r="C43"/>
      <c r="D43"/>
      <c r="E43"/>
      <c r="F43"/>
      <c r="G43"/>
      <c r="H43"/>
      <c r="I43"/>
      <c r="J43"/>
    </row>
  </sheetData>
  <mergeCells count="28">
    <mergeCell ref="B27:E27"/>
    <mergeCell ref="F27:I27"/>
    <mergeCell ref="B28:E28"/>
    <mergeCell ref="F28:I28"/>
    <mergeCell ref="G23:G24"/>
    <mergeCell ref="H23:H24"/>
    <mergeCell ref="J23:J24"/>
    <mergeCell ref="A26:D26"/>
    <mergeCell ref="E26:H26"/>
    <mergeCell ref="B23:B24"/>
    <mergeCell ref="C23:C24"/>
    <mergeCell ref="D23:D24"/>
    <mergeCell ref="E23:E24"/>
    <mergeCell ref="J9:J10"/>
    <mergeCell ref="A16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6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210</v>
      </c>
      <c r="H1" s="164"/>
      <c r="I1" s="164"/>
    </row>
    <row r="2" spans="1:10" x14ac:dyDescent="0.25">
      <c r="F2" s="10"/>
      <c r="G2" s="164"/>
      <c r="H2" s="164"/>
      <c r="I2" s="164"/>
    </row>
    <row r="3" spans="1:10" ht="22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241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6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6.5" thickBot="1" x14ac:dyDescent="0.3">
      <c r="A12" s="119">
        <v>2</v>
      </c>
      <c r="B12" s="25" t="s">
        <v>27</v>
      </c>
      <c r="C12" s="18">
        <v>1.5</v>
      </c>
      <c r="D12" s="18">
        <v>6461</v>
      </c>
      <c r="E12" s="18">
        <v>646</v>
      </c>
      <c r="F12" s="18">
        <f>D12+E12</f>
        <v>7107</v>
      </c>
      <c r="G12" s="18">
        <f t="shared" ref="G12" si="0">F12*30%</f>
        <v>2132.1</v>
      </c>
      <c r="H12" s="20"/>
      <c r="I12" s="20">
        <f>F12+G12</f>
        <v>9239.1</v>
      </c>
      <c r="J12" s="16">
        <f t="shared" ref="J12:J14" si="1">C12*I12</f>
        <v>13858.650000000001</v>
      </c>
    </row>
    <row r="13" spans="1:10" ht="16.5" thickBot="1" x14ac:dyDescent="0.3">
      <c r="A13" s="119">
        <v>3</v>
      </c>
      <c r="B13" s="25" t="s">
        <v>28</v>
      </c>
      <c r="C13" s="18">
        <v>0.25</v>
      </c>
      <c r="D13" s="18">
        <v>5660</v>
      </c>
      <c r="E13" s="18">
        <f>D13*10%</f>
        <v>566</v>
      </c>
      <c r="F13" s="18">
        <f>D13+E13</f>
        <v>6226</v>
      </c>
      <c r="G13" s="18">
        <f>F13*30%</f>
        <v>1867.8</v>
      </c>
      <c r="H13" s="20"/>
      <c r="I13" s="20">
        <f>F13+G13</f>
        <v>8093.8</v>
      </c>
      <c r="J13" s="16">
        <f t="shared" si="1"/>
        <v>2023.45</v>
      </c>
    </row>
    <row r="14" spans="1:10" ht="16.5" thickBot="1" x14ac:dyDescent="0.3">
      <c r="A14" s="119">
        <v>4</v>
      </c>
      <c r="B14" s="25" t="s">
        <v>29</v>
      </c>
      <c r="C14" s="18">
        <v>1</v>
      </c>
      <c r="D14" s="18">
        <v>3631</v>
      </c>
      <c r="E14" s="18"/>
      <c r="F14" s="18"/>
      <c r="G14" s="18">
        <f t="shared" ref="G14" si="2">F14*30%</f>
        <v>0</v>
      </c>
      <c r="H14" s="20">
        <f>D14*10%</f>
        <v>363.1</v>
      </c>
      <c r="I14" s="20">
        <f>D14+H14</f>
        <v>3994.1</v>
      </c>
      <c r="J14" s="16">
        <f t="shared" si="1"/>
        <v>3994.1</v>
      </c>
    </row>
    <row r="15" spans="1:10" ht="15.75" customHeight="1" thickBot="1" x14ac:dyDescent="0.3">
      <c r="A15" s="67">
        <v>5</v>
      </c>
      <c r="B15" s="25" t="s">
        <v>10</v>
      </c>
      <c r="C15" s="18">
        <v>0.5</v>
      </c>
      <c r="D15" s="18">
        <v>4379</v>
      </c>
      <c r="E15" s="18"/>
      <c r="F15" s="18">
        <f t="shared" ref="F15" si="3">D15+E15</f>
        <v>4379</v>
      </c>
      <c r="G15" s="18"/>
      <c r="H15" s="18"/>
      <c r="I15" s="18"/>
      <c r="J15" s="16">
        <f>D15*C15</f>
        <v>2189.5</v>
      </c>
    </row>
    <row r="16" spans="1:10" ht="28.5" customHeight="1" thickBot="1" x14ac:dyDescent="0.3">
      <c r="A16" s="67">
        <v>6</v>
      </c>
      <c r="B16" s="25" t="s">
        <v>65</v>
      </c>
      <c r="C16" s="18">
        <v>2</v>
      </c>
      <c r="D16" s="18">
        <v>3631</v>
      </c>
      <c r="E16" s="18"/>
      <c r="F16" s="18"/>
      <c r="G16" s="18">
        <f t="shared" ref="G16:G20" si="4">F16*30%</f>
        <v>0</v>
      </c>
      <c r="H16" s="20">
        <f>D16*12%</f>
        <v>435.71999999999997</v>
      </c>
      <c r="I16" s="20">
        <f>D16+E16+H16</f>
        <v>4066.72</v>
      </c>
      <c r="J16" s="16">
        <f>I16*C16</f>
        <v>8133.44</v>
      </c>
    </row>
    <row r="17" spans="1:10" ht="15" customHeight="1" thickBot="1" x14ac:dyDescent="0.3">
      <c r="A17" s="67">
        <v>7</v>
      </c>
      <c r="B17" s="25" t="s">
        <v>20</v>
      </c>
      <c r="C17" s="18">
        <v>0.5</v>
      </c>
      <c r="D17" s="18">
        <v>4619</v>
      </c>
      <c r="E17" s="18"/>
      <c r="F17" s="18"/>
      <c r="G17" s="18">
        <f>D17*30%</f>
        <v>1385.7</v>
      </c>
      <c r="H17" s="18"/>
      <c r="I17" s="18">
        <f>D17+G17</f>
        <v>6004.7</v>
      </c>
      <c r="J17" s="16">
        <f t="shared" ref="J17:J20" si="5">C17*I17</f>
        <v>3002.35</v>
      </c>
    </row>
    <row r="18" spans="1:10" ht="15" customHeight="1" thickBot="1" x14ac:dyDescent="0.3">
      <c r="A18" s="67">
        <v>8</v>
      </c>
      <c r="B18" s="25" t="s">
        <v>21</v>
      </c>
      <c r="C18" s="18">
        <v>1</v>
      </c>
      <c r="D18" s="18">
        <v>3872</v>
      </c>
      <c r="E18" s="18"/>
      <c r="F18" s="18"/>
      <c r="G18" s="18">
        <f t="shared" si="4"/>
        <v>0</v>
      </c>
      <c r="H18" s="20">
        <f>D18*12%</f>
        <v>464.64</v>
      </c>
      <c r="I18" s="20">
        <f>D18+H18</f>
        <v>4336.6400000000003</v>
      </c>
      <c r="J18" s="16">
        <f t="shared" si="5"/>
        <v>4336.6400000000003</v>
      </c>
    </row>
    <row r="19" spans="1:10" ht="15.75" customHeight="1" thickBot="1" x14ac:dyDescent="0.3">
      <c r="A19" s="67">
        <v>9</v>
      </c>
      <c r="B19" s="25" t="s">
        <v>22</v>
      </c>
      <c r="C19" s="18">
        <v>0.5</v>
      </c>
      <c r="D19" s="24">
        <v>2670</v>
      </c>
      <c r="E19" s="18"/>
      <c r="F19" s="18"/>
      <c r="G19" s="18">
        <f t="shared" si="4"/>
        <v>0</v>
      </c>
      <c r="H19" s="20">
        <f>D19*12%</f>
        <v>320.39999999999998</v>
      </c>
      <c r="I19" s="20">
        <f>D19+H19</f>
        <v>2990.4</v>
      </c>
      <c r="J19" s="16">
        <f t="shared" si="5"/>
        <v>1495.2</v>
      </c>
    </row>
    <row r="20" spans="1:10" ht="30" customHeight="1" thickBot="1" x14ac:dyDescent="0.3">
      <c r="A20" s="67">
        <v>10</v>
      </c>
      <c r="B20" s="25" t="s">
        <v>25</v>
      </c>
      <c r="C20" s="18">
        <v>1</v>
      </c>
      <c r="D20" s="18">
        <v>2670</v>
      </c>
      <c r="E20" s="18"/>
      <c r="F20" s="18"/>
      <c r="G20" s="18">
        <f t="shared" si="4"/>
        <v>0</v>
      </c>
      <c r="H20" s="20">
        <f>D20*10%</f>
        <v>267</v>
      </c>
      <c r="I20" s="20">
        <f>D20+H20</f>
        <v>2937</v>
      </c>
      <c r="J20" s="16">
        <f t="shared" si="5"/>
        <v>2937</v>
      </c>
    </row>
    <row r="21" spans="1:10" ht="19.5" customHeight="1" x14ac:dyDescent="0.25">
      <c r="A21" s="155"/>
      <c r="B21" s="157" t="s">
        <v>32</v>
      </c>
      <c r="C21" s="145">
        <f>C11+C12+C13+C14+C15+C16+C17+C18+C19+C20</f>
        <v>9.25</v>
      </c>
      <c r="D21" s="145"/>
      <c r="E21" s="145"/>
      <c r="F21" s="65"/>
      <c r="G21" s="145"/>
      <c r="H21" s="145"/>
      <c r="I21" s="65"/>
      <c r="J21" s="141">
        <f>SUM(J11:J20)</f>
        <v>51821.329999999994</v>
      </c>
    </row>
    <row r="22" spans="1:10" ht="27" customHeight="1" thickBot="1" x14ac:dyDescent="0.3">
      <c r="A22" s="156"/>
      <c r="B22" s="158"/>
      <c r="C22" s="146"/>
      <c r="D22" s="146"/>
      <c r="E22" s="146"/>
      <c r="F22" s="66"/>
      <c r="G22" s="146"/>
      <c r="H22" s="146"/>
      <c r="I22" s="66"/>
      <c r="J22" s="142"/>
    </row>
    <row r="24" spans="1:10" x14ac:dyDescent="0.25">
      <c r="A24" s="69"/>
      <c r="B24" s="140" t="s">
        <v>33</v>
      </c>
      <c r="C24" s="140"/>
      <c r="D24" s="140"/>
      <c r="E24" s="140"/>
      <c r="F24" s="140" t="s">
        <v>182</v>
      </c>
      <c r="G24" s="140"/>
      <c r="H24" s="140"/>
      <c r="I24" s="140"/>
      <c r="J24" s="69"/>
    </row>
    <row r="25" spans="1:10" x14ac:dyDescent="0.25">
      <c r="A25" s="69"/>
      <c r="B25" s="140" t="s">
        <v>34</v>
      </c>
      <c r="C25" s="140"/>
      <c r="D25" s="140"/>
      <c r="E25" s="140"/>
      <c r="F25" s="140" t="s">
        <v>69</v>
      </c>
      <c r="G25" s="140"/>
      <c r="H25" s="140"/>
      <c r="I25" s="140"/>
      <c r="J25" s="69"/>
    </row>
    <row r="26" spans="1:10" x14ac:dyDescent="0.25">
      <c r="A26" s="69"/>
      <c r="B26" s="140" t="s">
        <v>35</v>
      </c>
      <c r="C26" s="140"/>
      <c r="D26" s="140"/>
      <c r="E26" s="140"/>
      <c r="F26" s="140"/>
      <c r="G26" s="140"/>
      <c r="H26" s="140"/>
      <c r="I26" s="140"/>
      <c r="J26" s="69"/>
    </row>
    <row r="27" spans="1:10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</row>
    <row r="29" spans="1:10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x14ac:dyDescent="0.25">
      <c r="A30" s="10"/>
      <c r="B30" s="10"/>
      <c r="C30" s="10"/>
      <c r="D30" s="10"/>
      <c r="E30" s="10"/>
    </row>
    <row r="31" spans="1:10" x14ac:dyDescent="0.25">
      <c r="A31" s="10"/>
      <c r="B31" s="10"/>
      <c r="C31" s="10"/>
      <c r="D31" s="10"/>
      <c r="E31" s="10"/>
    </row>
    <row r="34" spans="1:10" ht="15.75" customHeight="1" x14ac:dyDescent="0.25"/>
    <row r="35" spans="1:10" ht="15.75" customHeight="1" x14ac:dyDescent="0.25"/>
    <row r="36" spans="1:10" s="69" customFormat="1" x14ac:dyDescent="0.25">
      <c r="A36"/>
      <c r="B36" s="68"/>
      <c r="C36"/>
      <c r="D36"/>
      <c r="E36"/>
      <c r="F36"/>
      <c r="G36"/>
      <c r="H36"/>
      <c r="I36"/>
      <c r="J36"/>
    </row>
    <row r="37" spans="1:10" s="69" customFormat="1" x14ac:dyDescent="0.25">
      <c r="A37"/>
      <c r="B37" s="68"/>
      <c r="C37"/>
      <c r="D37"/>
      <c r="E37"/>
      <c r="F37"/>
      <c r="G37"/>
      <c r="H37"/>
      <c r="I37"/>
      <c r="J37"/>
    </row>
    <row r="38" spans="1:10" s="69" customFormat="1" x14ac:dyDescent="0.25">
      <c r="A38"/>
      <c r="B38" s="68"/>
      <c r="C38"/>
      <c r="D38"/>
      <c r="E38"/>
      <c r="F38"/>
      <c r="G38"/>
      <c r="H38"/>
      <c r="I38"/>
      <c r="J38"/>
    </row>
    <row r="39" spans="1:10" s="69" customFormat="1" x14ac:dyDescent="0.25">
      <c r="A39"/>
      <c r="B39" s="68"/>
      <c r="C39"/>
      <c r="D39"/>
      <c r="E39"/>
      <c r="F39"/>
      <c r="G39"/>
      <c r="H39"/>
      <c r="I39"/>
      <c r="J39"/>
    </row>
    <row r="40" spans="1:10" s="69" customFormat="1" x14ac:dyDescent="0.25">
      <c r="A40"/>
      <c r="B40" s="68"/>
      <c r="C40"/>
      <c r="D40"/>
      <c r="E40"/>
      <c r="F40"/>
      <c r="G40"/>
      <c r="H40"/>
      <c r="I40"/>
      <c r="J40"/>
    </row>
    <row r="41" spans="1:10" s="69" customFormat="1" x14ac:dyDescent="0.25">
      <c r="A41"/>
      <c r="B41" s="68"/>
      <c r="C41"/>
      <c r="D41"/>
      <c r="E41"/>
      <c r="F41"/>
      <c r="G41"/>
      <c r="H41"/>
      <c r="I41"/>
      <c r="J41"/>
    </row>
  </sheetData>
  <mergeCells count="28">
    <mergeCell ref="B25:E25"/>
    <mergeCell ref="F25:I25"/>
    <mergeCell ref="B26:E26"/>
    <mergeCell ref="F26:I26"/>
    <mergeCell ref="G21:G22"/>
    <mergeCell ref="H21:H22"/>
    <mergeCell ref="J9:J10"/>
    <mergeCell ref="J21:J22"/>
    <mergeCell ref="B24:E24"/>
    <mergeCell ref="F24:I24"/>
    <mergeCell ref="A21:A22"/>
    <mergeCell ref="B21:B22"/>
    <mergeCell ref="C21:C22"/>
    <mergeCell ref="D21:D22"/>
    <mergeCell ref="E21:E22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203</v>
      </c>
      <c r="H1" s="152"/>
      <c r="I1" s="152"/>
    </row>
    <row r="2" spans="1:10" x14ac:dyDescent="0.25">
      <c r="F2" s="10"/>
      <c r="G2" s="152"/>
      <c r="H2" s="152"/>
      <c r="I2" s="152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10" ht="27" customHeight="1" x14ac:dyDescent="0.25">
      <c r="A7" s="153" t="s">
        <v>153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5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5">
        <v>2</v>
      </c>
      <c r="B13" s="160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5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57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0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58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4">
        <v>4</v>
      </c>
      <c r="B18" s="7" t="s">
        <v>9</v>
      </c>
      <c r="C18" s="18">
        <v>1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8093.8</v>
      </c>
    </row>
    <row r="19" spans="1:10" ht="30.75" thickBot="1" x14ac:dyDescent="0.3">
      <c r="A19" s="4">
        <v>5</v>
      </c>
      <c r="B19" s="7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16.5" customHeight="1" x14ac:dyDescent="0.25">
      <c r="A20" s="155">
        <v>6</v>
      </c>
      <c r="B20" s="8" t="s">
        <v>11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5.25" customHeight="1" thickBot="1" x14ac:dyDescent="0.3">
      <c r="A21" s="156"/>
      <c r="B21" s="7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4">
        <v>8</v>
      </c>
      <c r="B23" s="7" t="s">
        <v>13</v>
      </c>
      <c r="C23" s="18"/>
      <c r="D23" s="18"/>
      <c r="E23" s="18"/>
      <c r="F23" s="18"/>
      <c r="G23" s="18">
        <f t="shared" ref="G23:G39" si="1">F23*30%</f>
        <v>0</v>
      </c>
      <c r="H23" s="18"/>
      <c r="I23" s="18">
        <f>D23+E21+G23</f>
        <v>0</v>
      </c>
      <c r="J23" s="16">
        <f>C23*I23</f>
        <v>0</v>
      </c>
    </row>
    <row r="24" spans="1:10" ht="16.5" thickBot="1" x14ac:dyDescent="0.3">
      <c r="A24" s="4">
        <v>9</v>
      </c>
      <c r="B24" s="7" t="s">
        <v>14</v>
      </c>
      <c r="C24" s="18"/>
      <c r="D24" s="18"/>
      <c r="E24" s="18"/>
      <c r="F24" s="18"/>
      <c r="G24" s="18">
        <f t="shared" si="1"/>
        <v>0</v>
      </c>
      <c r="H24" s="18"/>
      <c r="I24" s="18">
        <f>D24+E23+G24</f>
        <v>0</v>
      </c>
      <c r="J24" s="16">
        <f t="shared" ref="J24:J40" si="2">C24*I24</f>
        <v>0</v>
      </c>
    </row>
    <row r="25" spans="1:10" ht="16.5" thickBot="1" x14ac:dyDescent="0.3">
      <c r="A25" s="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4">
        <v>11</v>
      </c>
      <c r="B26" s="7" t="s">
        <v>16</v>
      </c>
      <c r="C26" s="18">
        <v>1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1"/>
        <v>1867.8</v>
      </c>
      <c r="H26" s="18"/>
      <c r="I26" s="18">
        <f>F26+G26</f>
        <v>8093.8</v>
      </c>
      <c r="J26" s="16">
        <f t="shared" si="2"/>
        <v>8093.8</v>
      </c>
    </row>
    <row r="27" spans="1:10" ht="16.5" thickBot="1" x14ac:dyDescent="0.3">
      <c r="A27" s="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4">
        <v>13</v>
      </c>
      <c r="B28" s="7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45.75" thickBot="1" x14ac:dyDescent="0.3">
      <c r="A29" s="4">
        <v>14</v>
      </c>
      <c r="B29" s="7" t="s">
        <v>19</v>
      </c>
      <c r="C29" s="18">
        <v>2</v>
      </c>
      <c r="D29" s="18">
        <v>3631</v>
      </c>
      <c r="E29" s="18"/>
      <c r="F29" s="18"/>
      <c r="G29" s="18">
        <f t="shared" si="1"/>
        <v>0</v>
      </c>
      <c r="H29" s="18"/>
      <c r="I29" s="18"/>
      <c r="J29" s="16">
        <f>D29*C29</f>
        <v>7262</v>
      </c>
    </row>
    <row r="30" spans="1:10" ht="16.5" thickBot="1" x14ac:dyDescent="0.3">
      <c r="A30" s="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4">
        <v>16</v>
      </c>
      <c r="B31" s="7" t="s">
        <v>21</v>
      </c>
      <c r="C31" s="18">
        <v>1.5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6504.9600000000009</v>
      </c>
    </row>
    <row r="32" spans="1:10" ht="16.5" thickBot="1" x14ac:dyDescent="0.3">
      <c r="A32" s="4">
        <v>17</v>
      </c>
      <c r="B32" s="7" t="s">
        <v>22</v>
      </c>
      <c r="C32" s="18">
        <v>1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2990.4</v>
      </c>
    </row>
    <row r="33" spans="1:10" ht="16.5" thickBot="1" x14ac:dyDescent="0.3">
      <c r="A33" s="4">
        <v>18</v>
      </c>
      <c r="B33" s="7" t="s">
        <v>23</v>
      </c>
      <c r="C33" s="18"/>
      <c r="D33" s="18"/>
      <c r="E33" s="18"/>
      <c r="F33" s="18"/>
      <c r="G33" s="18">
        <f t="shared" si="1"/>
        <v>0</v>
      </c>
      <c r="H33" s="20"/>
      <c r="I33" s="20"/>
      <c r="J33" s="16">
        <f t="shared" si="2"/>
        <v>0</v>
      </c>
    </row>
    <row r="34" spans="1:10" ht="16.5" thickBot="1" x14ac:dyDescent="0.3">
      <c r="A34" s="4">
        <v>19</v>
      </c>
      <c r="B34" s="7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30.75" thickBot="1" x14ac:dyDescent="0.3">
      <c r="A35" s="4">
        <v>20</v>
      </c>
      <c r="B35" s="7" t="s">
        <v>25</v>
      </c>
      <c r="C35" s="18">
        <v>2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5874</v>
      </c>
    </row>
    <row r="36" spans="1:10" ht="16.5" thickBot="1" x14ac:dyDescent="0.3">
      <c r="A36" s="4">
        <v>21</v>
      </c>
      <c r="B36" s="7" t="s">
        <v>26</v>
      </c>
      <c r="C36" s="18">
        <v>0.5</v>
      </c>
      <c r="D36" s="18">
        <v>5385</v>
      </c>
      <c r="E36" s="18">
        <f>D36*10%</f>
        <v>538.5</v>
      </c>
      <c r="F36" s="18">
        <f>D36+E36</f>
        <v>5923.5</v>
      </c>
      <c r="G36" s="18">
        <f t="shared" si="1"/>
        <v>1777.05</v>
      </c>
      <c r="H36" s="20"/>
      <c r="I36" s="20">
        <f>F36+G36</f>
        <v>7700.55</v>
      </c>
      <c r="J36" s="16">
        <f t="shared" si="2"/>
        <v>3850.2750000000001</v>
      </c>
    </row>
    <row r="37" spans="1:10" ht="30.75" thickBot="1" x14ac:dyDescent="0.3">
      <c r="A37" s="4">
        <v>22</v>
      </c>
      <c r="B37" s="7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4">
        <v>24</v>
      </c>
      <c r="B39" s="7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30.75" thickBot="1" x14ac:dyDescent="0.3">
      <c r="A40" s="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11" customFormat="1" ht="15.75" x14ac:dyDescent="0.25">
      <c r="A41" s="155"/>
      <c r="B41" s="157" t="s">
        <v>32</v>
      </c>
      <c r="C41" s="145">
        <f>SUM(C11:C40)</f>
        <v>20.25</v>
      </c>
      <c r="D41" s="145"/>
      <c r="E41" s="145"/>
      <c r="F41" s="22"/>
      <c r="G41" s="145"/>
      <c r="H41" s="145"/>
      <c r="I41" s="22"/>
      <c r="J41" s="141">
        <f>SUM(J11:J40)</f>
        <v>116571.39999999998</v>
      </c>
    </row>
    <row r="42" spans="1:10" s="11" customFormat="1" ht="16.5" thickBot="1" x14ac:dyDescent="0.3">
      <c r="A42" s="156"/>
      <c r="B42" s="158"/>
      <c r="C42" s="146"/>
      <c r="D42" s="146"/>
      <c r="E42" s="146"/>
      <c r="F42" s="23"/>
      <c r="G42" s="146"/>
      <c r="H42" s="146"/>
      <c r="I42" s="23"/>
      <c r="J42" s="142"/>
    </row>
    <row r="43" spans="1:10" s="11" customFormat="1" x14ac:dyDescent="0.25">
      <c r="A43"/>
      <c r="B43" s="9"/>
      <c r="C43"/>
      <c r="D43"/>
      <c r="E43"/>
      <c r="F43"/>
      <c r="G43"/>
      <c r="H43"/>
      <c r="I43"/>
      <c r="J43"/>
    </row>
    <row r="44" spans="1:10" s="11" customFormat="1" x14ac:dyDescent="0.25">
      <c r="B44" s="140" t="s">
        <v>33</v>
      </c>
      <c r="C44" s="140"/>
      <c r="D44" s="140"/>
      <c r="E44" s="140"/>
      <c r="F44" s="140" t="s">
        <v>193</v>
      </c>
      <c r="G44" s="140"/>
      <c r="H44" s="140"/>
      <c r="I44" s="140"/>
    </row>
    <row r="45" spans="1:10" s="11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11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B46:E46"/>
    <mergeCell ref="F46:I46"/>
    <mergeCell ref="B12:B14"/>
    <mergeCell ref="H41:H42"/>
    <mergeCell ref="I15:I17"/>
    <mergeCell ref="B44:E44"/>
    <mergeCell ref="F44:I44"/>
    <mergeCell ref="B45:E45"/>
    <mergeCell ref="F45:I45"/>
    <mergeCell ref="G41:G42"/>
    <mergeCell ref="H20:H21"/>
    <mergeCell ref="I20:I21"/>
    <mergeCell ref="J20:J21"/>
    <mergeCell ref="A41:A42"/>
    <mergeCell ref="B41:B42"/>
    <mergeCell ref="C41:C42"/>
    <mergeCell ref="D41:D42"/>
    <mergeCell ref="E41:E42"/>
    <mergeCell ref="J41:J42"/>
    <mergeCell ref="F20:F21"/>
    <mergeCell ref="A20:A21"/>
    <mergeCell ref="C20:C21"/>
    <mergeCell ref="D20:D21"/>
    <mergeCell ref="E20:E21"/>
    <mergeCell ref="G20:G21"/>
    <mergeCell ref="J9:J10"/>
    <mergeCell ref="A15:A17"/>
    <mergeCell ref="B15:B17"/>
    <mergeCell ref="C15:C17"/>
    <mergeCell ref="D15:D17"/>
    <mergeCell ref="E15:E17"/>
    <mergeCell ref="F15:F17"/>
    <mergeCell ref="G15:G17"/>
    <mergeCell ref="H15:H17"/>
    <mergeCell ref="J15:J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</mergeCells>
  <pageMargins left="0.7" right="0.7" top="0.75" bottom="0.75" header="0.3" footer="0.3"/>
  <pageSetup paperSize="9" scale="76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7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212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244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77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78"/>
      <c r="B12" s="16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78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78"/>
      <c r="B14" s="16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77">
        <v>4</v>
      </c>
      <c r="B15" s="25" t="s">
        <v>9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F15*30%</f>
        <v>0</v>
      </c>
      <c r="J15" s="16">
        <f>I15*C15</f>
        <v>0</v>
      </c>
    </row>
    <row r="16" spans="1:10" ht="15" customHeight="1" thickBot="1" x14ac:dyDescent="0.3">
      <c r="A16" s="77">
        <v>5</v>
      </c>
      <c r="B16" s="25" t="s">
        <v>10</v>
      </c>
      <c r="C16" s="18">
        <v>0.5</v>
      </c>
      <c r="D16" s="18">
        <v>4379</v>
      </c>
      <c r="E16" s="18"/>
      <c r="F16" s="18">
        <f t="shared" ref="F16:F19" si="0">D16+E16</f>
        <v>4379</v>
      </c>
      <c r="G16" s="18"/>
      <c r="H16" s="18"/>
      <c r="I16" s="18"/>
      <c r="J16" s="16">
        <f>D16*C16</f>
        <v>2189.5</v>
      </c>
    </row>
    <row r="17" spans="1:10" ht="15.75" customHeight="1" x14ac:dyDescent="0.25">
      <c r="A17" s="155">
        <v>6</v>
      </c>
      <c r="B17" s="27" t="s">
        <v>11</v>
      </c>
      <c r="C17" s="145">
        <v>0.5</v>
      </c>
      <c r="D17" s="145">
        <v>6461</v>
      </c>
      <c r="E17" s="145">
        <f>D17*10%</f>
        <v>646.1</v>
      </c>
      <c r="F17" s="145">
        <f t="shared" si="0"/>
        <v>7107.1</v>
      </c>
      <c r="G17" s="145">
        <f>F17*30%</f>
        <v>2132.13</v>
      </c>
      <c r="H17" s="145"/>
      <c r="I17" s="145">
        <f>F17+G17</f>
        <v>9239.23</v>
      </c>
      <c r="J17" s="141">
        <f>C17*I17</f>
        <v>4619.6149999999998</v>
      </c>
    </row>
    <row r="18" spans="1:10" ht="15.75" thickBot="1" x14ac:dyDescent="0.3">
      <c r="A18" s="156"/>
      <c r="B18" s="25"/>
      <c r="C18" s="146"/>
      <c r="D18" s="146"/>
      <c r="E18" s="146"/>
      <c r="F18" s="146"/>
      <c r="G18" s="146"/>
      <c r="H18" s="146"/>
      <c r="I18" s="146"/>
      <c r="J18" s="142"/>
    </row>
    <row r="19" spans="1:10" ht="16.5" thickBot="1" x14ac:dyDescent="0.3">
      <c r="A19" s="77">
        <v>7</v>
      </c>
      <c r="B19" s="25" t="s">
        <v>67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6.5" customHeight="1" thickBot="1" x14ac:dyDescent="0.3">
      <c r="A20" s="77">
        <v>8</v>
      </c>
      <c r="B20" s="25" t="s">
        <v>15</v>
      </c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 t="shared" ref="G20:G32" si="1">F20*30%</f>
        <v>0</v>
      </c>
      <c r="H20" s="18"/>
      <c r="I20" s="18">
        <f>F20+G20</f>
        <v>0</v>
      </c>
      <c r="J20" s="16">
        <f t="shared" ref="J20:J32" si="2">C20*I20</f>
        <v>0</v>
      </c>
    </row>
    <row r="21" spans="1:10" ht="12.75" customHeight="1" thickBot="1" x14ac:dyDescent="0.3">
      <c r="A21" s="77">
        <v>9</v>
      </c>
      <c r="B21" s="25" t="s">
        <v>18</v>
      </c>
      <c r="C21" s="18">
        <v>0</v>
      </c>
      <c r="D21" s="18">
        <v>0</v>
      </c>
      <c r="E21" s="18"/>
      <c r="F21" s="18"/>
      <c r="G21" s="18">
        <f t="shared" si="1"/>
        <v>0</v>
      </c>
      <c r="H21" s="18"/>
      <c r="I21" s="18"/>
      <c r="J21" s="16">
        <f>D21*C21</f>
        <v>0</v>
      </c>
    </row>
    <row r="22" spans="1:10" ht="27" customHeight="1" thickBot="1" x14ac:dyDescent="0.3">
      <c r="A22" s="77">
        <v>10</v>
      </c>
      <c r="B22" s="25" t="s">
        <v>65</v>
      </c>
      <c r="C22" s="18">
        <v>2.5</v>
      </c>
      <c r="D22" s="18">
        <v>3631</v>
      </c>
      <c r="E22" s="18"/>
      <c r="F22" s="18"/>
      <c r="G22" s="18">
        <f t="shared" si="1"/>
        <v>0</v>
      </c>
      <c r="H22" s="18"/>
      <c r="I22" s="18">
        <f>D22+E22+H22</f>
        <v>3631</v>
      </c>
      <c r="J22" s="16">
        <f>I22*C22</f>
        <v>9077.5</v>
      </c>
    </row>
    <row r="23" spans="1:10" ht="16.5" thickBot="1" x14ac:dyDescent="0.3">
      <c r="A23" s="77">
        <v>11</v>
      </c>
      <c r="B23" s="25" t="s">
        <v>20</v>
      </c>
      <c r="C23" s="18">
        <v>0</v>
      </c>
      <c r="D23" s="18">
        <v>0</v>
      </c>
      <c r="E23" s="18"/>
      <c r="F23" s="18"/>
      <c r="G23" s="18">
        <f>D23*30%</f>
        <v>0</v>
      </c>
      <c r="H23" s="18"/>
      <c r="I23" s="18">
        <f>D23+G23</f>
        <v>0</v>
      </c>
      <c r="J23" s="16">
        <f t="shared" si="2"/>
        <v>0</v>
      </c>
    </row>
    <row r="24" spans="1:10" ht="16.5" thickBot="1" x14ac:dyDescent="0.3">
      <c r="A24" s="77">
        <v>12</v>
      </c>
      <c r="B24" s="25" t="s">
        <v>21</v>
      </c>
      <c r="C24" s="18">
        <v>1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4336.6400000000003</v>
      </c>
    </row>
    <row r="25" spans="1:10" ht="16.5" thickBot="1" x14ac:dyDescent="0.3">
      <c r="A25" s="77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77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77">
        <v>15</v>
      </c>
      <c r="B27" s="25" t="s">
        <v>24</v>
      </c>
      <c r="C27" s="18">
        <v>1.5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4005</v>
      </c>
    </row>
    <row r="28" spans="1:10" ht="26.25" thickBot="1" x14ac:dyDescent="0.3">
      <c r="A28" s="77">
        <v>16</v>
      </c>
      <c r="B28" s="25" t="s">
        <v>25</v>
      </c>
      <c r="C28" s="18">
        <v>1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2937</v>
      </c>
    </row>
    <row r="29" spans="1:10" ht="16.5" thickBot="1" x14ac:dyDescent="0.3">
      <c r="A29" s="77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77">
        <v>18</v>
      </c>
      <c r="B30" s="25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f t="shared" si="1"/>
        <v>0</v>
      </c>
      <c r="H30" s="20"/>
      <c r="I30" s="20">
        <f>F30+G30</f>
        <v>0</v>
      </c>
      <c r="J30" s="16">
        <f t="shared" si="2"/>
        <v>0</v>
      </c>
    </row>
    <row r="31" spans="1:10" ht="16.5" thickBot="1" x14ac:dyDescent="0.3">
      <c r="A31" s="77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78">
        <v>20</v>
      </c>
      <c r="B32" s="27" t="s">
        <v>66</v>
      </c>
      <c r="C32" s="18">
        <v>0</v>
      </c>
      <c r="D32" s="18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5.75" x14ac:dyDescent="0.25">
      <c r="A33" s="155"/>
      <c r="B33" s="157" t="s">
        <v>32</v>
      </c>
      <c r="C33" s="145">
        <f>C11+C13+C15+C16+C17+C19+C20+C21+C22+C23+C24+C25+C26+C27+C28+C29+C30+C31+C32</f>
        <v>12</v>
      </c>
      <c r="D33" s="145"/>
      <c r="E33" s="145"/>
      <c r="F33" s="74"/>
      <c r="G33" s="145"/>
      <c r="H33" s="145"/>
      <c r="I33" s="74"/>
      <c r="J33" s="141">
        <f>SUM(J11:J31)</f>
        <v>67641.764999999999</v>
      </c>
    </row>
    <row r="34" spans="1:10" ht="15.75" customHeight="1" thickBot="1" x14ac:dyDescent="0.3">
      <c r="A34" s="156"/>
      <c r="B34" s="158"/>
      <c r="C34" s="146"/>
      <c r="D34" s="146"/>
      <c r="E34" s="146"/>
      <c r="F34" s="75"/>
      <c r="G34" s="146"/>
      <c r="H34" s="146"/>
      <c r="I34" s="75"/>
      <c r="J34" s="142"/>
    </row>
    <row r="35" spans="1:10" ht="15.75" customHeight="1" x14ac:dyDescent="0.25"/>
    <row r="36" spans="1:10" s="73" customFormat="1" x14ac:dyDescent="0.25">
      <c r="B36" s="140" t="s">
        <v>33</v>
      </c>
      <c r="C36" s="140"/>
      <c r="D36" s="140"/>
      <c r="E36" s="140"/>
      <c r="F36" s="140" t="s">
        <v>181</v>
      </c>
      <c r="G36" s="140"/>
      <c r="H36" s="140"/>
      <c r="I36" s="140"/>
    </row>
    <row r="37" spans="1:10" s="73" customFormat="1" x14ac:dyDescent="0.25">
      <c r="B37" s="140" t="s">
        <v>34</v>
      </c>
      <c r="C37" s="140"/>
      <c r="D37" s="140"/>
      <c r="E37" s="140"/>
      <c r="F37" s="140" t="s">
        <v>69</v>
      </c>
      <c r="G37" s="140"/>
      <c r="H37" s="140"/>
      <c r="I37" s="140"/>
    </row>
    <row r="38" spans="1:10" s="73" customFormat="1" x14ac:dyDescent="0.25">
      <c r="B38" s="140" t="s">
        <v>35</v>
      </c>
      <c r="C38" s="140"/>
      <c r="D38" s="140"/>
      <c r="E38" s="140"/>
      <c r="F38" s="140"/>
      <c r="G38" s="140"/>
      <c r="H38" s="140"/>
      <c r="I38" s="140"/>
    </row>
    <row r="39" spans="1:10" s="73" customFormat="1" x14ac:dyDescent="0.25"/>
    <row r="40" spans="1:10" s="73" customFormat="1" x14ac:dyDescent="0.25"/>
    <row r="41" spans="1:10" s="7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F9:F10"/>
    <mergeCell ref="I9:I10"/>
    <mergeCell ref="J33:J34"/>
    <mergeCell ref="B36:E36"/>
    <mergeCell ref="F36:I36"/>
    <mergeCell ref="A33:A34"/>
    <mergeCell ref="B33:B34"/>
    <mergeCell ref="C33:C34"/>
    <mergeCell ref="D33:D34"/>
    <mergeCell ref="E33:E34"/>
    <mergeCell ref="B37:E37"/>
    <mergeCell ref="F37:I37"/>
    <mergeCell ref="B38:E38"/>
    <mergeCell ref="F38:I38"/>
    <mergeCell ref="G33:G34"/>
    <mergeCell ref="H33:H34"/>
  </mergeCells>
  <pageMargins left="0.7" right="0.7" top="0.75" bottom="0.75" header="0.3" footer="0.3"/>
  <pageSetup paperSize="9" scale="8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213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242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81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84"/>
      <c r="B12" s="16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84">
        <v>2</v>
      </c>
      <c r="B13" s="163"/>
      <c r="C13" s="19">
        <v>0</v>
      </c>
      <c r="D13" s="19">
        <v>0</v>
      </c>
      <c r="E13" s="19">
        <f>D13*10%</f>
        <v>0</v>
      </c>
      <c r="F13" s="19">
        <f>D13+E13</f>
        <v>0</v>
      </c>
      <c r="G13" s="19">
        <f>F13*30%</f>
        <v>0</v>
      </c>
      <c r="H13" s="19"/>
      <c r="I13" s="19">
        <f>F13+G13</f>
        <v>0</v>
      </c>
      <c r="J13" s="17">
        <f>I13*C13</f>
        <v>0</v>
      </c>
    </row>
    <row r="14" spans="1:10" ht="16.5" thickBot="1" x14ac:dyDescent="0.3">
      <c r="A14" s="84"/>
      <c r="B14" s="16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81">
        <v>4</v>
      </c>
      <c r="B15" s="25" t="s">
        <v>9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5" customHeight="1" thickBot="1" x14ac:dyDescent="0.3">
      <c r="A16" s="81">
        <v>5</v>
      </c>
      <c r="B16" s="25" t="s">
        <v>10</v>
      </c>
      <c r="C16" s="18">
        <v>0</v>
      </c>
      <c r="D16" s="18">
        <v>0</v>
      </c>
      <c r="E16" s="18"/>
      <c r="F16" s="18">
        <f t="shared" ref="F16:F19" si="0">D16+E16</f>
        <v>0</v>
      </c>
      <c r="G16" s="18"/>
      <c r="H16" s="18"/>
      <c r="I16" s="18"/>
      <c r="J16" s="16">
        <f>D16*C16</f>
        <v>0</v>
      </c>
    </row>
    <row r="17" spans="1:10" ht="15.75" customHeight="1" x14ac:dyDescent="0.25">
      <c r="A17" s="155">
        <v>6</v>
      </c>
      <c r="B17" s="27" t="s">
        <v>11</v>
      </c>
      <c r="C17" s="145">
        <v>0</v>
      </c>
      <c r="D17" s="145">
        <v>0</v>
      </c>
      <c r="E17" s="145">
        <f>D17*10%</f>
        <v>0</v>
      </c>
      <c r="F17" s="145">
        <f t="shared" si="0"/>
        <v>0</v>
      </c>
      <c r="G17" s="145">
        <f>F17*30%</f>
        <v>0</v>
      </c>
      <c r="H17" s="145"/>
      <c r="I17" s="145">
        <f>F17+G17</f>
        <v>0</v>
      </c>
      <c r="J17" s="141">
        <f>C17*I17</f>
        <v>0</v>
      </c>
    </row>
    <row r="18" spans="1:10" ht="15.75" thickBot="1" x14ac:dyDescent="0.3">
      <c r="A18" s="156"/>
      <c r="B18" s="25"/>
      <c r="C18" s="146"/>
      <c r="D18" s="146"/>
      <c r="E18" s="146"/>
      <c r="F18" s="146"/>
      <c r="G18" s="146"/>
      <c r="H18" s="146"/>
      <c r="I18" s="146"/>
      <c r="J18" s="142"/>
    </row>
    <row r="19" spans="1:10" ht="16.5" thickBot="1" x14ac:dyDescent="0.3">
      <c r="A19" s="81">
        <v>7</v>
      </c>
      <c r="B19" s="25" t="s">
        <v>67</v>
      </c>
      <c r="C19" s="18">
        <v>0</v>
      </c>
      <c r="D19" s="18">
        <v>0</v>
      </c>
      <c r="E19" s="18">
        <f>D19*10%</f>
        <v>0</v>
      </c>
      <c r="F19" s="18">
        <f t="shared" si="0"/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6.5" customHeight="1" thickBot="1" x14ac:dyDescent="0.3">
      <c r="A20" s="81">
        <v>8</v>
      </c>
      <c r="B20" s="25" t="s">
        <v>15</v>
      </c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 t="shared" ref="G20:G32" si="1">F20*30%</f>
        <v>0</v>
      </c>
      <c r="H20" s="18"/>
      <c r="I20" s="18">
        <f>F20+G20</f>
        <v>0</v>
      </c>
      <c r="J20" s="16">
        <f t="shared" ref="J20:J32" si="2">C20*I20</f>
        <v>0</v>
      </c>
    </row>
    <row r="21" spans="1:10" ht="12.75" customHeight="1" thickBot="1" x14ac:dyDescent="0.3">
      <c r="A21" s="81">
        <v>9</v>
      </c>
      <c r="B21" s="25" t="s">
        <v>18</v>
      </c>
      <c r="C21" s="18">
        <v>0</v>
      </c>
      <c r="D21" s="18">
        <v>0</v>
      </c>
      <c r="E21" s="18"/>
      <c r="F21" s="18"/>
      <c r="G21" s="18">
        <f t="shared" si="1"/>
        <v>0</v>
      </c>
      <c r="H21" s="18"/>
      <c r="I21" s="18"/>
      <c r="J21" s="16">
        <f>D21*C21</f>
        <v>0</v>
      </c>
    </row>
    <row r="22" spans="1:10" ht="27" customHeight="1" thickBot="1" x14ac:dyDescent="0.3">
      <c r="A22" s="81">
        <v>10</v>
      </c>
      <c r="B22" s="25" t="s">
        <v>65</v>
      </c>
      <c r="C22" s="18">
        <v>2</v>
      </c>
      <c r="D22" s="18">
        <v>3631</v>
      </c>
      <c r="E22" s="18"/>
      <c r="F22" s="18"/>
      <c r="G22" s="18">
        <f t="shared" si="1"/>
        <v>0</v>
      </c>
      <c r="H22" s="18"/>
      <c r="I22" s="18">
        <f>D22+E22+H22</f>
        <v>3631</v>
      </c>
      <c r="J22" s="16">
        <f>I22*C22</f>
        <v>7262</v>
      </c>
    </row>
    <row r="23" spans="1:10" ht="16.5" thickBot="1" x14ac:dyDescent="0.3">
      <c r="A23" s="81">
        <v>11</v>
      </c>
      <c r="B23" s="25" t="s">
        <v>20</v>
      </c>
      <c r="C23" s="18">
        <v>0</v>
      </c>
      <c r="D23" s="18">
        <v>0</v>
      </c>
      <c r="E23" s="18"/>
      <c r="F23" s="18"/>
      <c r="G23" s="18">
        <f>D23*30%</f>
        <v>0</v>
      </c>
      <c r="H23" s="18"/>
      <c r="I23" s="18">
        <f>D23+G23</f>
        <v>0</v>
      </c>
      <c r="J23" s="16">
        <f t="shared" si="2"/>
        <v>0</v>
      </c>
    </row>
    <row r="24" spans="1:10" ht="16.5" thickBot="1" x14ac:dyDescent="0.3">
      <c r="A24" s="81">
        <v>12</v>
      </c>
      <c r="B24" s="25" t="s">
        <v>21</v>
      </c>
      <c r="C24" s="18">
        <v>1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4336.6400000000003</v>
      </c>
    </row>
    <row r="25" spans="1:10" ht="16.5" thickBot="1" x14ac:dyDescent="0.3">
      <c r="A25" s="81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81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81">
        <v>15</v>
      </c>
      <c r="B27" s="25" t="s">
        <v>24</v>
      </c>
      <c r="C27" s="18">
        <v>1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2670</v>
      </c>
    </row>
    <row r="28" spans="1:10" ht="26.25" thickBot="1" x14ac:dyDescent="0.3">
      <c r="A28" s="81">
        <v>16</v>
      </c>
      <c r="B28" s="25" t="s">
        <v>25</v>
      </c>
      <c r="C28" s="18">
        <v>1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2937</v>
      </c>
    </row>
    <row r="29" spans="1:10" ht="16.5" thickBot="1" x14ac:dyDescent="0.3">
      <c r="A29" s="81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81">
        <v>18</v>
      </c>
      <c r="B30" s="25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f t="shared" si="1"/>
        <v>0</v>
      </c>
      <c r="H30" s="20"/>
      <c r="I30" s="20">
        <f>F30+G30</f>
        <v>0</v>
      </c>
      <c r="J30" s="16">
        <f t="shared" si="2"/>
        <v>0</v>
      </c>
    </row>
    <row r="31" spans="1:10" ht="16.5" thickBot="1" x14ac:dyDescent="0.3">
      <c r="A31" s="81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84">
        <v>20</v>
      </c>
      <c r="B32" s="27" t="s">
        <v>66</v>
      </c>
      <c r="C32" s="18">
        <v>0</v>
      </c>
      <c r="D32" s="18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5.75" x14ac:dyDescent="0.25">
      <c r="A33" s="155"/>
      <c r="B33" s="157" t="s">
        <v>32</v>
      </c>
      <c r="C33" s="145">
        <f>C11+C13+C15+C16+C17+C19+C20+C21+C22+C23+C24+C25+C26+C27+C28+C29+C30+C31+C32</f>
        <v>8.5</v>
      </c>
      <c r="D33" s="145"/>
      <c r="E33" s="145"/>
      <c r="F33" s="79"/>
      <c r="G33" s="145"/>
      <c r="H33" s="145"/>
      <c r="I33" s="79"/>
      <c r="J33" s="141">
        <f>SUM(J11:J31)</f>
        <v>44909.39</v>
      </c>
    </row>
    <row r="34" spans="1:10" ht="15.75" customHeight="1" thickBot="1" x14ac:dyDescent="0.3">
      <c r="A34" s="156"/>
      <c r="B34" s="158"/>
      <c r="C34" s="146"/>
      <c r="D34" s="146"/>
      <c r="E34" s="146"/>
      <c r="F34" s="80"/>
      <c r="G34" s="146"/>
      <c r="H34" s="146"/>
      <c r="I34" s="80"/>
      <c r="J34" s="142"/>
    </row>
    <row r="35" spans="1:10" ht="15.75" customHeight="1" x14ac:dyDescent="0.25"/>
    <row r="36" spans="1:10" s="83" customFormat="1" x14ac:dyDescent="0.25">
      <c r="B36" s="140" t="s">
        <v>33</v>
      </c>
      <c r="C36" s="140"/>
      <c r="D36" s="140"/>
      <c r="E36" s="140"/>
      <c r="F36" s="140" t="s">
        <v>247</v>
      </c>
      <c r="G36" s="140"/>
      <c r="H36" s="140"/>
      <c r="I36" s="140"/>
    </row>
    <row r="37" spans="1:10" s="83" customFormat="1" x14ac:dyDescent="0.25">
      <c r="B37" s="140" t="s">
        <v>34</v>
      </c>
      <c r="C37" s="140"/>
      <c r="D37" s="140"/>
      <c r="E37" s="140"/>
      <c r="F37" s="140" t="s">
        <v>69</v>
      </c>
      <c r="G37" s="140"/>
      <c r="H37" s="140"/>
      <c r="I37" s="140"/>
    </row>
    <row r="38" spans="1:10" s="83" customFormat="1" x14ac:dyDescent="0.25">
      <c r="B38" s="140" t="s">
        <v>35</v>
      </c>
      <c r="C38" s="140"/>
      <c r="D38" s="140"/>
      <c r="E38" s="140"/>
      <c r="F38" s="140"/>
      <c r="G38" s="140"/>
      <c r="H38" s="140"/>
      <c r="I38" s="140"/>
    </row>
    <row r="39" spans="1:10" s="83" customFormat="1" x14ac:dyDescent="0.25"/>
    <row r="40" spans="1:10" s="83" customFormat="1" x14ac:dyDescent="0.25"/>
    <row r="41" spans="1:10" s="8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B37:E37"/>
    <mergeCell ref="F37:I37"/>
    <mergeCell ref="B38:E38"/>
    <mergeCell ref="F38:I38"/>
    <mergeCell ref="G33:G34"/>
    <mergeCell ref="H33:H34"/>
    <mergeCell ref="J33:J34"/>
    <mergeCell ref="B36:E36"/>
    <mergeCell ref="F36:I36"/>
    <mergeCell ref="A33:A34"/>
    <mergeCell ref="B33:B34"/>
    <mergeCell ref="C33:C34"/>
    <mergeCell ref="D33:D34"/>
    <mergeCell ref="E33:E34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51" t="s">
        <v>255</v>
      </c>
      <c r="H1" s="151"/>
      <c r="I1" s="151"/>
    </row>
    <row r="2" spans="1:10" x14ac:dyDescent="0.25">
      <c r="F2" s="10"/>
      <c r="G2" s="151"/>
      <c r="H2" s="151"/>
      <c r="I2" s="151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243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81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84"/>
      <c r="B12" s="16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84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84"/>
      <c r="B14" s="162"/>
      <c r="C14" s="19"/>
      <c r="D14" s="19"/>
      <c r="E14" s="19"/>
      <c r="F14" s="19"/>
      <c r="G14" s="19"/>
      <c r="H14" s="19"/>
      <c r="I14" s="19"/>
      <c r="J14" s="17"/>
    </row>
    <row r="15" spans="1:10" ht="15" customHeight="1" thickBot="1" x14ac:dyDescent="0.3">
      <c r="A15" s="81">
        <v>4</v>
      </c>
      <c r="B15" s="25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15" customHeight="1" thickBot="1" x14ac:dyDescent="0.3">
      <c r="A16" s="81">
        <v>5</v>
      </c>
      <c r="B16" s="25" t="s">
        <v>10</v>
      </c>
      <c r="C16" s="18"/>
      <c r="D16" s="18"/>
      <c r="E16" s="18"/>
      <c r="F16" s="18">
        <f t="shared" ref="F16:F19" si="0">D16+E16</f>
        <v>0</v>
      </c>
      <c r="G16" s="18"/>
      <c r="H16" s="18"/>
      <c r="I16" s="18"/>
      <c r="J16" s="16">
        <f>D16*C16</f>
        <v>0</v>
      </c>
    </row>
    <row r="17" spans="1:10" ht="15.75" customHeight="1" x14ac:dyDescent="0.25">
      <c r="A17" s="155">
        <v>6</v>
      </c>
      <c r="B17" s="27" t="s">
        <v>11</v>
      </c>
      <c r="C17" s="145">
        <v>0.5</v>
      </c>
      <c r="D17" s="145">
        <v>6461</v>
      </c>
      <c r="E17" s="145">
        <f>D17*10%</f>
        <v>646.1</v>
      </c>
      <c r="F17" s="145">
        <f t="shared" si="0"/>
        <v>7107.1</v>
      </c>
      <c r="G17" s="145">
        <f>F17*30%</f>
        <v>2132.13</v>
      </c>
      <c r="H17" s="145"/>
      <c r="I17" s="145">
        <f>F17+G17</f>
        <v>9239.23</v>
      </c>
      <c r="J17" s="141">
        <f>C17*I17</f>
        <v>4619.6149999999998</v>
      </c>
    </row>
    <row r="18" spans="1:10" ht="15.75" thickBot="1" x14ac:dyDescent="0.3">
      <c r="A18" s="156"/>
      <c r="B18" s="25"/>
      <c r="C18" s="146"/>
      <c r="D18" s="146"/>
      <c r="E18" s="146"/>
      <c r="F18" s="146"/>
      <c r="G18" s="146"/>
      <c r="H18" s="146"/>
      <c r="I18" s="146"/>
      <c r="J18" s="142"/>
    </row>
    <row r="19" spans="1:10" ht="16.5" thickBot="1" x14ac:dyDescent="0.3">
      <c r="A19" s="81">
        <v>7</v>
      </c>
      <c r="B19" s="25" t="s">
        <v>36</v>
      </c>
      <c r="C19" s="18">
        <v>0.5</v>
      </c>
      <c r="D19" s="18">
        <v>6461</v>
      </c>
      <c r="E19" s="18">
        <f>D19*10%</f>
        <v>646.1</v>
      </c>
      <c r="F19" s="18">
        <f t="shared" si="0"/>
        <v>7107.1</v>
      </c>
      <c r="G19" s="18">
        <f>F19*30%</f>
        <v>2132.13</v>
      </c>
      <c r="H19" s="18"/>
      <c r="I19" s="18">
        <f>F19+G19</f>
        <v>9239.23</v>
      </c>
      <c r="J19" s="16">
        <f>I19*C19</f>
        <v>4619.6149999999998</v>
      </c>
    </row>
    <row r="20" spans="1:10" ht="16.5" customHeight="1" thickBot="1" x14ac:dyDescent="0.3">
      <c r="A20" s="81">
        <v>8</v>
      </c>
      <c r="B20" s="25" t="s">
        <v>15</v>
      </c>
      <c r="C20" s="18">
        <v>0.5</v>
      </c>
      <c r="D20" s="18">
        <v>5260</v>
      </c>
      <c r="E20" s="18"/>
      <c r="F20" s="18">
        <f>D20+E20</f>
        <v>5260</v>
      </c>
      <c r="G20" s="18">
        <f t="shared" ref="G20:G32" si="1">F20*30%</f>
        <v>1578</v>
      </c>
      <c r="H20" s="18"/>
      <c r="I20" s="18">
        <f>F20+G20</f>
        <v>6838</v>
      </c>
      <c r="J20" s="16">
        <f t="shared" ref="J20:J32" si="2">C20*I20</f>
        <v>3419</v>
      </c>
    </row>
    <row r="21" spans="1:10" ht="12.75" customHeight="1" thickBot="1" x14ac:dyDescent="0.3">
      <c r="A21" s="81">
        <v>9</v>
      </c>
      <c r="B21" s="25" t="s">
        <v>18</v>
      </c>
      <c r="C21" s="18">
        <v>1</v>
      </c>
      <c r="D21" s="18">
        <v>3631</v>
      </c>
      <c r="E21" s="18"/>
      <c r="F21" s="18"/>
      <c r="G21" s="18">
        <f t="shared" si="1"/>
        <v>0</v>
      </c>
      <c r="H21" s="18"/>
      <c r="I21" s="18"/>
      <c r="J21" s="16">
        <f>D21*C21</f>
        <v>3631</v>
      </c>
    </row>
    <row r="22" spans="1:10" ht="27" customHeight="1" thickBot="1" x14ac:dyDescent="0.3">
      <c r="A22" s="81">
        <v>10</v>
      </c>
      <c r="B22" s="25" t="s">
        <v>65</v>
      </c>
      <c r="C22" s="18">
        <v>0</v>
      </c>
      <c r="D22" s="18">
        <v>0</v>
      </c>
      <c r="E22" s="18"/>
      <c r="F22" s="18"/>
      <c r="G22" s="18">
        <f t="shared" si="1"/>
        <v>0</v>
      </c>
      <c r="H22" s="20">
        <f>D22*12%</f>
        <v>0</v>
      </c>
      <c r="I22" s="20">
        <f>D22+E22+H22</f>
        <v>0</v>
      </c>
      <c r="J22" s="16">
        <f>I22*C22</f>
        <v>0</v>
      </c>
    </row>
    <row r="23" spans="1:10" ht="16.5" thickBot="1" x14ac:dyDescent="0.3">
      <c r="A23" s="81">
        <v>11</v>
      </c>
      <c r="B23" s="25" t="s">
        <v>20</v>
      </c>
      <c r="C23" s="18">
        <v>0.75</v>
      </c>
      <c r="D23" s="18">
        <v>4619</v>
      </c>
      <c r="E23" s="18"/>
      <c r="F23" s="18"/>
      <c r="G23" s="18">
        <f>D23*30%</f>
        <v>1385.7</v>
      </c>
      <c r="H23" s="18"/>
      <c r="I23" s="18">
        <f>D23+G23</f>
        <v>6004.7</v>
      </c>
      <c r="J23" s="16">
        <f t="shared" si="2"/>
        <v>4503.5249999999996</v>
      </c>
    </row>
    <row r="24" spans="1:10" ht="16.5" thickBot="1" x14ac:dyDescent="0.3">
      <c r="A24" s="81">
        <v>12</v>
      </c>
      <c r="B24" s="25" t="s">
        <v>21</v>
      </c>
      <c r="C24" s="18">
        <v>1.75</v>
      </c>
      <c r="D24" s="18">
        <v>3872</v>
      </c>
      <c r="E24" s="18"/>
      <c r="F24" s="18"/>
      <c r="G24" s="18">
        <f t="shared" si="1"/>
        <v>0</v>
      </c>
      <c r="H24" s="20">
        <f>D24*12%</f>
        <v>464.64</v>
      </c>
      <c r="I24" s="20">
        <f>D24+H24</f>
        <v>4336.6400000000003</v>
      </c>
      <c r="J24" s="16">
        <f t="shared" si="2"/>
        <v>7589.1200000000008</v>
      </c>
    </row>
    <row r="25" spans="1:10" ht="16.5" thickBot="1" x14ac:dyDescent="0.3">
      <c r="A25" s="81">
        <v>13</v>
      </c>
      <c r="B25" s="25" t="s">
        <v>22</v>
      </c>
      <c r="C25" s="18">
        <v>0</v>
      </c>
      <c r="D25" s="24">
        <v>0</v>
      </c>
      <c r="E25" s="18"/>
      <c r="F25" s="18"/>
      <c r="G25" s="18">
        <f t="shared" si="1"/>
        <v>0</v>
      </c>
      <c r="H25" s="20">
        <f>D25*12%</f>
        <v>0</v>
      </c>
      <c r="I25" s="20">
        <f>D25+H25</f>
        <v>0</v>
      </c>
      <c r="J25" s="16">
        <f t="shared" si="2"/>
        <v>0</v>
      </c>
    </row>
    <row r="26" spans="1:10" ht="16.5" thickBot="1" x14ac:dyDescent="0.3">
      <c r="A26" s="81">
        <v>14</v>
      </c>
      <c r="B26" s="25" t="s">
        <v>23</v>
      </c>
      <c r="C26" s="18">
        <v>0</v>
      </c>
      <c r="D26" s="18">
        <v>0</v>
      </c>
      <c r="E26" s="18"/>
      <c r="F26" s="18"/>
      <c r="G26" s="18">
        <f t="shared" si="1"/>
        <v>0</v>
      </c>
      <c r="H26" s="20"/>
      <c r="I26" s="20"/>
      <c r="J26" s="16">
        <f>D26*C26</f>
        <v>0</v>
      </c>
    </row>
    <row r="27" spans="1:10" ht="16.5" thickBot="1" x14ac:dyDescent="0.3">
      <c r="A27" s="81">
        <v>15</v>
      </c>
      <c r="B27" s="25" t="s">
        <v>24</v>
      </c>
      <c r="C27" s="18">
        <v>1</v>
      </c>
      <c r="D27" s="18">
        <v>2670</v>
      </c>
      <c r="E27" s="18"/>
      <c r="F27" s="18"/>
      <c r="G27" s="18">
        <f t="shared" si="1"/>
        <v>0</v>
      </c>
      <c r="H27" s="20"/>
      <c r="I27" s="20"/>
      <c r="J27" s="16">
        <f>2670*C27</f>
        <v>2670</v>
      </c>
    </row>
    <row r="28" spans="1:10" ht="26.25" thickBot="1" x14ac:dyDescent="0.3">
      <c r="A28" s="81">
        <v>16</v>
      </c>
      <c r="B28" s="25" t="s">
        <v>25</v>
      </c>
      <c r="C28" s="18">
        <v>3</v>
      </c>
      <c r="D28" s="18">
        <v>2670</v>
      </c>
      <c r="E28" s="18"/>
      <c r="F28" s="18"/>
      <c r="G28" s="18">
        <f t="shared" si="1"/>
        <v>0</v>
      </c>
      <c r="H28" s="20">
        <f>D28*10%</f>
        <v>267</v>
      </c>
      <c r="I28" s="20">
        <f>D28+H28</f>
        <v>2937</v>
      </c>
      <c r="J28" s="16">
        <f t="shared" si="2"/>
        <v>8811</v>
      </c>
    </row>
    <row r="29" spans="1:10" ht="16.5" thickBot="1" x14ac:dyDescent="0.3">
      <c r="A29" s="81">
        <v>17</v>
      </c>
      <c r="B29" s="25" t="s">
        <v>27</v>
      </c>
      <c r="C29" s="18">
        <v>1.5</v>
      </c>
      <c r="D29" s="18">
        <v>6461</v>
      </c>
      <c r="E29" s="18">
        <v>646</v>
      </c>
      <c r="F29" s="18">
        <f>D29+E29</f>
        <v>7107</v>
      </c>
      <c r="G29" s="18">
        <f t="shared" si="1"/>
        <v>2132.1</v>
      </c>
      <c r="H29" s="20"/>
      <c r="I29" s="20">
        <f>F29+G29</f>
        <v>9239.1</v>
      </c>
      <c r="J29" s="16">
        <f t="shared" si="2"/>
        <v>13858.650000000001</v>
      </c>
    </row>
    <row r="30" spans="1:10" ht="16.5" thickBot="1" x14ac:dyDescent="0.3">
      <c r="A30" s="81">
        <v>18</v>
      </c>
      <c r="B30" s="25" t="s">
        <v>28</v>
      </c>
      <c r="C30" s="18">
        <v>0.25</v>
      </c>
      <c r="D30" s="18">
        <v>5660</v>
      </c>
      <c r="E30" s="18">
        <f>D30*10%</f>
        <v>566</v>
      </c>
      <c r="F30" s="18">
        <f>D30+E30</f>
        <v>6226</v>
      </c>
      <c r="G30" s="18">
        <f>F30*30%</f>
        <v>1867.8</v>
      </c>
      <c r="H30" s="20"/>
      <c r="I30" s="20">
        <f>F30+G30</f>
        <v>8093.8</v>
      </c>
      <c r="J30" s="16">
        <f t="shared" si="2"/>
        <v>2023.45</v>
      </c>
    </row>
    <row r="31" spans="1:10" ht="16.5" thickBot="1" x14ac:dyDescent="0.3">
      <c r="A31" s="81">
        <v>19</v>
      </c>
      <c r="B31" s="25" t="s">
        <v>29</v>
      </c>
      <c r="C31" s="18">
        <v>1</v>
      </c>
      <c r="D31" s="18">
        <v>3631</v>
      </c>
      <c r="E31" s="18"/>
      <c r="F31" s="18"/>
      <c r="G31" s="18">
        <f t="shared" si="1"/>
        <v>0</v>
      </c>
      <c r="H31" s="20">
        <f>D31*10%</f>
        <v>363.1</v>
      </c>
      <c r="I31" s="20">
        <f>D31+H31</f>
        <v>3994.1</v>
      </c>
      <c r="J31" s="16">
        <f t="shared" si="2"/>
        <v>3994.1</v>
      </c>
    </row>
    <row r="32" spans="1:10" ht="16.5" thickBot="1" x14ac:dyDescent="0.3">
      <c r="A32" s="84">
        <v>20</v>
      </c>
      <c r="B32" s="27" t="s">
        <v>37</v>
      </c>
      <c r="C32" s="18">
        <v>0.5</v>
      </c>
      <c r="D32" s="18">
        <v>6461</v>
      </c>
      <c r="E32" s="18">
        <f>D32*10%</f>
        <v>646.1</v>
      </c>
      <c r="F32" s="18">
        <f>E32+D32</f>
        <v>7107.1</v>
      </c>
      <c r="G32" s="18">
        <f t="shared" si="1"/>
        <v>2132.13</v>
      </c>
      <c r="H32" s="20">
        <v>0</v>
      </c>
      <c r="I32" s="20">
        <f>F32+G32</f>
        <v>9239.23</v>
      </c>
      <c r="J32" s="16">
        <f t="shared" si="2"/>
        <v>4619.6149999999998</v>
      </c>
    </row>
    <row r="33" spans="1:10" ht="15.75" x14ac:dyDescent="0.25">
      <c r="A33" s="155"/>
      <c r="B33" s="157" t="s">
        <v>32</v>
      </c>
      <c r="C33" s="145">
        <f>C11+C13+C15+C16+C17+C19+C20+C21+C22+C23+C24+C25+C26+C27+C28+C29+C30+C31+C32</f>
        <v>14.25</v>
      </c>
      <c r="D33" s="145"/>
      <c r="E33" s="145"/>
      <c r="F33" s="79"/>
      <c r="G33" s="145"/>
      <c r="H33" s="145"/>
      <c r="I33" s="79"/>
      <c r="J33" s="141">
        <f>J11+J13+J15+J16+J17+J19+J20+J21+J22+J23+J24+J25+J26+J27+J28+J29+J30+J31+J32</f>
        <v>82935.550000000017</v>
      </c>
    </row>
    <row r="34" spans="1:10" ht="15.75" customHeight="1" thickBot="1" x14ac:dyDescent="0.3">
      <c r="A34" s="156"/>
      <c r="B34" s="158"/>
      <c r="C34" s="146"/>
      <c r="D34" s="146"/>
      <c r="E34" s="146"/>
      <c r="F34" s="80"/>
      <c r="G34" s="146"/>
      <c r="H34" s="146"/>
      <c r="I34" s="80"/>
      <c r="J34" s="142"/>
    </row>
    <row r="35" spans="1:10" ht="15.75" customHeight="1" x14ac:dyDescent="0.25"/>
    <row r="36" spans="1:10" s="83" customFormat="1" x14ac:dyDescent="0.25">
      <c r="B36" s="140" t="s">
        <v>33</v>
      </c>
      <c r="C36" s="140"/>
      <c r="D36" s="140"/>
      <c r="E36" s="140"/>
      <c r="F36" s="140" t="s">
        <v>180</v>
      </c>
      <c r="G36" s="140"/>
      <c r="H36" s="140"/>
      <c r="I36" s="140"/>
    </row>
    <row r="37" spans="1:10" s="83" customFormat="1" x14ac:dyDescent="0.25">
      <c r="B37" s="140" t="s">
        <v>34</v>
      </c>
      <c r="C37" s="140"/>
      <c r="D37" s="140"/>
      <c r="E37" s="140"/>
      <c r="F37" s="140" t="s">
        <v>69</v>
      </c>
      <c r="G37" s="140"/>
      <c r="H37" s="140"/>
      <c r="I37" s="140"/>
    </row>
    <row r="38" spans="1:10" s="83" customFormat="1" x14ac:dyDescent="0.25">
      <c r="B38" s="140" t="s">
        <v>35</v>
      </c>
      <c r="C38" s="140"/>
      <c r="D38" s="140"/>
      <c r="E38" s="140"/>
      <c r="F38" s="140"/>
      <c r="G38" s="140"/>
      <c r="H38" s="140"/>
      <c r="I38" s="140"/>
    </row>
    <row r="39" spans="1:10" s="83" customFormat="1" x14ac:dyDescent="0.25"/>
    <row r="40" spans="1:10" s="83" customFormat="1" x14ac:dyDescent="0.25"/>
    <row r="41" spans="1:10" s="83" customFormat="1" x14ac:dyDescent="0.25"/>
    <row r="42" spans="1:10" x14ac:dyDescent="0.25">
      <c r="A42" s="10"/>
      <c r="B42" s="10"/>
      <c r="C42" s="10"/>
      <c r="D42" s="10"/>
      <c r="E42" s="10"/>
    </row>
    <row r="43" spans="1:10" x14ac:dyDescent="0.25">
      <c r="A43" s="10"/>
      <c r="B43" s="10"/>
      <c r="C43" s="10"/>
      <c r="D43" s="10"/>
      <c r="E43" s="10"/>
    </row>
  </sheetData>
  <mergeCells count="38">
    <mergeCell ref="B37:E37"/>
    <mergeCell ref="F37:I37"/>
    <mergeCell ref="B38:E38"/>
    <mergeCell ref="F38:I38"/>
    <mergeCell ref="G33:G34"/>
    <mergeCell ref="H33:H34"/>
    <mergeCell ref="J33:J34"/>
    <mergeCell ref="B36:E36"/>
    <mergeCell ref="F36:I36"/>
    <mergeCell ref="A33:A34"/>
    <mergeCell ref="B33:B34"/>
    <mergeCell ref="C33:C34"/>
    <mergeCell ref="D33:D34"/>
    <mergeCell ref="E33:E34"/>
    <mergeCell ref="J9:J10"/>
    <mergeCell ref="B12:B14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195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81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6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x14ac:dyDescent="0.25">
      <c r="A13" s="155">
        <v>3</v>
      </c>
      <c r="B13" s="27"/>
      <c r="C13" s="145">
        <v>6.55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60516.956499999993</v>
      </c>
    </row>
    <row r="14" spans="1:10" ht="15.75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81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5" customHeight="1" thickBot="1" x14ac:dyDescent="0.3">
      <c r="A16" s="81">
        <v>5</v>
      </c>
      <c r="B16" s="25" t="s">
        <v>72</v>
      </c>
      <c r="C16" s="18">
        <v>0.5</v>
      </c>
      <c r="D16" s="18">
        <v>6461</v>
      </c>
      <c r="E16" s="18">
        <f>D16*10%</f>
        <v>646.1</v>
      </c>
      <c r="F16" s="18">
        <f t="shared" si="0"/>
        <v>7107.1</v>
      </c>
      <c r="G16" s="18">
        <f>F16*30%</f>
        <v>2132.13</v>
      </c>
      <c r="H16" s="18"/>
      <c r="I16" s="18">
        <f>F16+G16</f>
        <v>9239.23</v>
      </c>
      <c r="J16" s="16">
        <f>I16*C16</f>
        <v>4619.6149999999998</v>
      </c>
    </row>
    <row r="17" spans="1:10" ht="15" customHeight="1" thickBot="1" x14ac:dyDescent="0.3">
      <c r="A17" s="81">
        <v>6</v>
      </c>
      <c r="B17" s="25" t="s">
        <v>28</v>
      </c>
      <c r="C17" s="18">
        <v>1</v>
      </c>
      <c r="D17" s="18">
        <v>5660</v>
      </c>
      <c r="E17" s="18">
        <f>D17*10%</f>
        <v>566</v>
      </c>
      <c r="F17" s="18">
        <f>D17+E17</f>
        <v>6226</v>
      </c>
      <c r="G17" s="18">
        <f>F17*30%</f>
        <v>1867.8</v>
      </c>
      <c r="H17" s="20"/>
      <c r="I17" s="20">
        <f>F17+G17</f>
        <v>8093.8</v>
      </c>
      <c r="J17" s="16">
        <f t="shared" ref="J17" si="1">C17*I17</f>
        <v>8093.8</v>
      </c>
    </row>
    <row r="18" spans="1:10" ht="15" customHeight="1" thickBot="1" x14ac:dyDescent="0.3">
      <c r="A18" s="81">
        <v>7</v>
      </c>
      <c r="B18" s="25" t="s">
        <v>74</v>
      </c>
      <c r="C18" s="18">
        <v>1</v>
      </c>
      <c r="D18" s="18">
        <v>4379</v>
      </c>
      <c r="E18" s="18"/>
      <c r="F18" s="18"/>
      <c r="G18" s="18"/>
      <c r="H18" s="20"/>
      <c r="I18" s="20">
        <f>D18+E18+G18</f>
        <v>4379</v>
      </c>
      <c r="J18" s="16">
        <f>I18*C18</f>
        <v>4379</v>
      </c>
    </row>
    <row r="19" spans="1:10" ht="15" customHeight="1" thickBot="1" x14ac:dyDescent="0.3">
      <c r="A19" s="81">
        <v>8</v>
      </c>
      <c r="B19" s="25"/>
      <c r="C19" s="18"/>
      <c r="D19" s="18"/>
      <c r="E19" s="18"/>
      <c r="F19" s="18"/>
      <c r="G19" s="18"/>
      <c r="H19" s="20"/>
      <c r="I19" s="20"/>
      <c r="J19" s="16"/>
    </row>
    <row r="20" spans="1:10" ht="41.25" customHeight="1" thickBot="1" x14ac:dyDescent="0.3">
      <c r="A20" s="81">
        <v>9</v>
      </c>
      <c r="B20" s="25" t="s">
        <v>18</v>
      </c>
      <c r="C20" s="18">
        <v>1</v>
      </c>
      <c r="D20" s="18">
        <v>3631</v>
      </c>
      <c r="E20" s="18"/>
      <c r="F20" s="18"/>
      <c r="G20" s="18">
        <f t="shared" ref="G20:G28" si="2">F20*30%</f>
        <v>0</v>
      </c>
      <c r="H20" s="18"/>
      <c r="I20" s="18"/>
      <c r="J20" s="16">
        <f>D20*C20</f>
        <v>3631</v>
      </c>
    </row>
    <row r="21" spans="1:10" ht="26.25" thickBot="1" x14ac:dyDescent="0.3">
      <c r="A21" s="81">
        <v>10</v>
      </c>
      <c r="B21" s="25" t="s">
        <v>65</v>
      </c>
      <c r="C21" s="18">
        <v>0</v>
      </c>
      <c r="D21" s="18">
        <v>0</v>
      </c>
      <c r="E21" s="18"/>
      <c r="F21" s="18"/>
      <c r="G21" s="18">
        <f t="shared" si="2"/>
        <v>0</v>
      </c>
      <c r="H21" s="20">
        <f>D21*12%</f>
        <v>0</v>
      </c>
      <c r="I21" s="20">
        <f>D21+E21+H21</f>
        <v>0</v>
      </c>
      <c r="J21" s="16">
        <f>I21*C21</f>
        <v>0</v>
      </c>
    </row>
    <row r="22" spans="1:10" ht="16.5" customHeight="1" thickBot="1" x14ac:dyDescent="0.3">
      <c r="A22" s="81">
        <v>11</v>
      </c>
      <c r="B22" s="25" t="s">
        <v>21</v>
      </c>
      <c r="C22" s="18">
        <v>2</v>
      </c>
      <c r="D22" s="18">
        <v>3872</v>
      </c>
      <c r="E22" s="18"/>
      <c r="F22" s="18"/>
      <c r="G22" s="18">
        <f t="shared" si="2"/>
        <v>0</v>
      </c>
      <c r="H22" s="20">
        <f>D22*12%</f>
        <v>464.64</v>
      </c>
      <c r="I22" s="20">
        <f>D22+H22</f>
        <v>4336.6400000000003</v>
      </c>
      <c r="J22" s="16">
        <f t="shared" ref="J22:J28" si="3">C22*I22</f>
        <v>8673.2800000000007</v>
      </c>
    </row>
    <row r="23" spans="1:10" ht="12.75" customHeight="1" thickBot="1" x14ac:dyDescent="0.3">
      <c r="A23" s="81">
        <v>12</v>
      </c>
      <c r="B23" s="25" t="s">
        <v>22</v>
      </c>
      <c r="C23" s="18">
        <v>0.5</v>
      </c>
      <c r="D23" s="24">
        <v>0</v>
      </c>
      <c r="E23" s="18"/>
      <c r="F23" s="18"/>
      <c r="G23" s="18">
        <f t="shared" si="2"/>
        <v>0</v>
      </c>
      <c r="H23" s="20">
        <f>D23*12%</f>
        <v>0</v>
      </c>
      <c r="I23" s="20">
        <f>D23+H23</f>
        <v>0</v>
      </c>
      <c r="J23" s="16">
        <f t="shared" si="3"/>
        <v>0</v>
      </c>
    </row>
    <row r="24" spans="1:10" ht="27" customHeight="1" thickBot="1" x14ac:dyDescent="0.3">
      <c r="A24" s="81">
        <v>13</v>
      </c>
      <c r="B24" s="25" t="s">
        <v>75</v>
      </c>
      <c r="C24" s="18">
        <v>0.5</v>
      </c>
      <c r="D24" s="18">
        <v>3631</v>
      </c>
      <c r="E24" s="18"/>
      <c r="F24" s="18"/>
      <c r="G24" s="18">
        <f t="shared" si="2"/>
        <v>0</v>
      </c>
      <c r="H24" s="20"/>
      <c r="I24" s="20"/>
      <c r="J24" s="16">
        <f>D24*C24</f>
        <v>1815.5</v>
      </c>
    </row>
    <row r="25" spans="1:10" ht="16.5" thickBot="1" x14ac:dyDescent="0.3">
      <c r="A25" s="81">
        <v>14</v>
      </c>
      <c r="B25" s="25" t="s">
        <v>24</v>
      </c>
      <c r="C25" s="18">
        <v>0</v>
      </c>
      <c r="D25" s="18">
        <v>0</v>
      </c>
      <c r="E25" s="18"/>
      <c r="F25" s="18"/>
      <c r="G25" s="18">
        <f t="shared" si="2"/>
        <v>0</v>
      </c>
      <c r="H25" s="20"/>
      <c r="I25" s="20"/>
      <c r="J25" s="16">
        <f>2670*C25</f>
        <v>0</v>
      </c>
    </row>
    <row r="26" spans="1:10" ht="26.25" thickBot="1" x14ac:dyDescent="0.3">
      <c r="A26" s="81">
        <v>15</v>
      </c>
      <c r="B26" s="25" t="s">
        <v>25</v>
      </c>
      <c r="C26" s="18">
        <v>0</v>
      </c>
      <c r="D26" s="18">
        <v>0</v>
      </c>
      <c r="E26" s="18"/>
      <c r="F26" s="18"/>
      <c r="G26" s="18">
        <f t="shared" si="2"/>
        <v>0</v>
      </c>
      <c r="H26" s="20">
        <f>D26*10%</f>
        <v>0</v>
      </c>
      <c r="I26" s="20">
        <f>D26+H26</f>
        <v>0</v>
      </c>
      <c r="J26" s="16">
        <f t="shared" si="3"/>
        <v>0</v>
      </c>
    </row>
    <row r="27" spans="1:10" ht="16.5" thickBot="1" x14ac:dyDescent="0.3">
      <c r="A27" s="81">
        <v>16</v>
      </c>
      <c r="B27" s="25" t="s">
        <v>84</v>
      </c>
      <c r="C27" s="18">
        <v>4.0999999999999996</v>
      </c>
      <c r="D27" s="18">
        <v>3872</v>
      </c>
      <c r="E27" s="18"/>
      <c r="F27" s="18"/>
      <c r="G27" s="18">
        <f t="shared" si="2"/>
        <v>0</v>
      </c>
      <c r="H27" s="20">
        <f>D27*10%</f>
        <v>387.20000000000005</v>
      </c>
      <c r="I27" s="20">
        <f>D27+H27</f>
        <v>4259.2</v>
      </c>
      <c r="J27" s="16">
        <f t="shared" si="3"/>
        <v>17462.719999999998</v>
      </c>
    </row>
    <row r="28" spans="1:10" ht="16.5" thickBot="1" x14ac:dyDescent="0.3">
      <c r="A28" s="84">
        <v>17</v>
      </c>
      <c r="B28" s="27" t="s">
        <v>66</v>
      </c>
      <c r="C28" s="18">
        <v>0</v>
      </c>
      <c r="D28" s="18">
        <v>0</v>
      </c>
      <c r="E28" s="18"/>
      <c r="F28" s="18"/>
      <c r="G28" s="18">
        <f t="shared" si="2"/>
        <v>0</v>
      </c>
      <c r="H28" s="20">
        <f>D28*12%</f>
        <v>0</v>
      </c>
      <c r="I28" s="20">
        <f>D28+H28</f>
        <v>0</v>
      </c>
      <c r="J28" s="16">
        <f t="shared" si="3"/>
        <v>0</v>
      </c>
    </row>
    <row r="29" spans="1:10" ht="15.75" x14ac:dyDescent="0.25">
      <c r="A29" s="155"/>
      <c r="B29" s="157" t="s">
        <v>32</v>
      </c>
      <c r="C29" s="145">
        <f>C11+C12+C13+C15+C16+C17+C18+C20+C21+C22+C23+C24+C25+C26+C27+C28</f>
        <v>20.149999999999999</v>
      </c>
      <c r="D29" s="145"/>
      <c r="E29" s="145"/>
      <c r="F29" s="79"/>
      <c r="G29" s="145"/>
      <c r="H29" s="145"/>
      <c r="I29" s="79"/>
      <c r="J29" s="141">
        <f>J11+J12+J13+J15+J16+J17+J18+J20+J21+J22+J23+J24+J25+J26+J27+J28</f>
        <v>135087.87149999998</v>
      </c>
    </row>
    <row r="30" spans="1:10" ht="16.5" thickBot="1" x14ac:dyDescent="0.3">
      <c r="A30" s="156"/>
      <c r="B30" s="158"/>
      <c r="C30" s="146"/>
      <c r="D30" s="146"/>
      <c r="E30" s="146"/>
      <c r="F30" s="80"/>
      <c r="G30" s="146"/>
      <c r="H30" s="146"/>
      <c r="I30" s="80"/>
      <c r="J30" s="142"/>
    </row>
    <row r="32" spans="1:10" x14ac:dyDescent="0.25">
      <c r="A32" s="83"/>
      <c r="B32" s="140" t="s">
        <v>33</v>
      </c>
      <c r="C32" s="140"/>
      <c r="D32" s="140"/>
      <c r="E32" s="140"/>
      <c r="F32" s="140" t="s">
        <v>68</v>
      </c>
      <c r="G32" s="140"/>
      <c r="H32" s="140"/>
      <c r="I32" s="140"/>
      <c r="J32" s="83"/>
    </row>
    <row r="33" spans="1:10" x14ac:dyDescent="0.25">
      <c r="A33" s="83"/>
      <c r="B33" s="140" t="s">
        <v>34</v>
      </c>
      <c r="C33" s="140"/>
      <c r="D33" s="140"/>
      <c r="E33" s="140"/>
      <c r="F33" s="140" t="s">
        <v>69</v>
      </c>
      <c r="G33" s="140"/>
      <c r="H33" s="140"/>
      <c r="I33" s="140"/>
      <c r="J33" s="83"/>
    </row>
    <row r="34" spans="1:10" ht="15.75" customHeight="1" x14ac:dyDescent="0.25">
      <c r="A34" s="83"/>
      <c r="B34" s="140" t="s">
        <v>35</v>
      </c>
      <c r="C34" s="140"/>
      <c r="D34" s="140"/>
      <c r="E34" s="140"/>
      <c r="F34" s="140"/>
      <c r="G34" s="140"/>
      <c r="H34" s="140"/>
      <c r="I34" s="140"/>
      <c r="J34" s="83"/>
    </row>
    <row r="35" spans="1:10" ht="15.75" customHeight="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 s="83" customFormat="1" x14ac:dyDescent="0.25"/>
    <row r="37" spans="1:10" s="83" customFormat="1" x14ac:dyDescent="0.25"/>
    <row r="38" spans="1:10" s="83" customFormat="1" x14ac:dyDescent="0.25">
      <c r="A38" s="10"/>
      <c r="B38" s="10"/>
      <c r="C38" s="10"/>
      <c r="D38" s="10"/>
      <c r="E38" s="10"/>
      <c r="F38"/>
      <c r="G38"/>
      <c r="H38"/>
      <c r="I38"/>
      <c r="J38"/>
    </row>
    <row r="39" spans="1:10" s="83" customFormat="1" x14ac:dyDescent="0.25">
      <c r="A39" s="10"/>
      <c r="B39" s="10"/>
      <c r="C39" s="10"/>
      <c r="D39" s="10"/>
      <c r="E39" s="10"/>
      <c r="F39"/>
      <c r="G39"/>
      <c r="H39"/>
      <c r="I39"/>
      <c r="J39"/>
    </row>
    <row r="40" spans="1:10" s="83" customFormat="1" x14ac:dyDescent="0.25">
      <c r="A40"/>
      <c r="B40" s="82"/>
      <c r="C40"/>
      <c r="D40"/>
      <c r="E40"/>
      <c r="F40"/>
      <c r="G40"/>
      <c r="H40"/>
      <c r="I40"/>
      <c r="J40"/>
    </row>
    <row r="41" spans="1:10" s="83" customFormat="1" x14ac:dyDescent="0.25">
      <c r="A41"/>
      <c r="B41" s="82"/>
      <c r="C41"/>
      <c r="D41"/>
      <c r="E41"/>
      <c r="F41"/>
      <c r="G41"/>
      <c r="H41"/>
      <c r="I41"/>
      <c r="J41"/>
    </row>
  </sheetData>
  <mergeCells count="37">
    <mergeCell ref="B33:E33"/>
    <mergeCell ref="F33:I33"/>
    <mergeCell ref="B34:E34"/>
    <mergeCell ref="F34:I34"/>
    <mergeCell ref="G29:G30"/>
    <mergeCell ref="H29:H30"/>
    <mergeCell ref="J29:J30"/>
    <mergeCell ref="B32:E32"/>
    <mergeCell ref="F32:I32"/>
    <mergeCell ref="A29:A30"/>
    <mergeCell ref="B29:B30"/>
    <mergeCell ref="C29:C30"/>
    <mergeCell ref="D29:D30"/>
    <mergeCell ref="E29:E3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7"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82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258</v>
      </c>
      <c r="H1" s="164"/>
      <c r="I1" s="164"/>
    </row>
    <row r="2" spans="1:10" ht="51.7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82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1.5</v>
      </c>
      <c r="D12" s="18">
        <v>4619</v>
      </c>
      <c r="E12" s="18"/>
      <c r="F12" s="18">
        <f t="shared" ref="F12:F19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9007.0499999999993</v>
      </c>
    </row>
    <row r="13" spans="1:10" ht="2.25" customHeight="1" x14ac:dyDescent="0.25">
      <c r="A13" s="155">
        <v>3</v>
      </c>
      <c r="B13" s="27"/>
      <c r="C13" s="145">
        <v>14.05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129811.18150000001</v>
      </c>
    </row>
    <row r="14" spans="1:10" ht="18" customHeight="1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81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6.5" thickBot="1" x14ac:dyDescent="0.3">
      <c r="A16" s="81">
        <v>5</v>
      </c>
      <c r="B16" s="25" t="s">
        <v>76</v>
      </c>
      <c r="C16" s="18">
        <v>1</v>
      </c>
      <c r="D16" s="18">
        <v>6461</v>
      </c>
      <c r="E16" s="18">
        <f t="shared" ref="E16:E17" si="1">D16*10%</f>
        <v>646.1</v>
      </c>
      <c r="F16" s="18">
        <f t="shared" ref="F16:F17" si="2">D16+E16</f>
        <v>7107.1</v>
      </c>
      <c r="G16" s="18">
        <f t="shared" ref="G16:G17" si="3">F16*30%</f>
        <v>2132.13</v>
      </c>
      <c r="H16" s="18"/>
      <c r="I16" s="18">
        <f t="shared" ref="I16:I17" si="4">F16+G16</f>
        <v>9239.23</v>
      </c>
      <c r="J16" s="16">
        <f t="shared" ref="J16:J17" si="5">I16*C16</f>
        <v>9239.23</v>
      </c>
    </row>
    <row r="17" spans="1:10" ht="16.5" thickBot="1" x14ac:dyDescent="0.3">
      <c r="A17" s="81">
        <v>6</v>
      </c>
      <c r="B17" s="25" t="s">
        <v>61</v>
      </c>
      <c r="C17" s="18">
        <v>2</v>
      </c>
      <c r="D17" s="18">
        <v>5660</v>
      </c>
      <c r="E17" s="18">
        <f t="shared" si="1"/>
        <v>566</v>
      </c>
      <c r="F17" s="18">
        <f t="shared" si="2"/>
        <v>6226</v>
      </c>
      <c r="G17" s="18">
        <f t="shared" si="3"/>
        <v>1867.8</v>
      </c>
      <c r="H17" s="18"/>
      <c r="I17" s="18">
        <f t="shared" si="4"/>
        <v>8093.8</v>
      </c>
      <c r="J17" s="16">
        <f t="shared" si="5"/>
        <v>16187.6</v>
      </c>
    </row>
    <row r="18" spans="1:10" ht="15" customHeight="1" thickBot="1" x14ac:dyDescent="0.3">
      <c r="A18" s="81">
        <v>7</v>
      </c>
      <c r="B18" s="25" t="s">
        <v>72</v>
      </c>
      <c r="C18" s="18">
        <v>1</v>
      </c>
      <c r="D18" s="18">
        <v>6461</v>
      </c>
      <c r="E18" s="18">
        <f>D18*10%</f>
        <v>646.1</v>
      </c>
      <c r="F18" s="18">
        <f t="shared" si="0"/>
        <v>7107.1</v>
      </c>
      <c r="G18" s="18">
        <f>F18*30%</f>
        <v>2132.13</v>
      </c>
      <c r="H18" s="18"/>
      <c r="I18" s="18">
        <f>F18+G18</f>
        <v>9239.23</v>
      </c>
      <c r="J18" s="16">
        <f>I18*C18</f>
        <v>9239.23</v>
      </c>
    </row>
    <row r="19" spans="1:10" ht="28.5" customHeight="1" thickBot="1" x14ac:dyDescent="0.3">
      <c r="A19" s="81">
        <v>8</v>
      </c>
      <c r="B19" s="25" t="s">
        <v>77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5" customHeight="1" thickBot="1" x14ac:dyDescent="0.3">
      <c r="A20" s="81">
        <v>9</v>
      </c>
      <c r="B20" s="25" t="s">
        <v>230</v>
      </c>
      <c r="C20" s="18">
        <v>1</v>
      </c>
      <c r="D20" s="18">
        <v>5660</v>
      </c>
      <c r="E20" s="18">
        <f>D20*10%</f>
        <v>566</v>
      </c>
      <c r="F20" s="18">
        <f>D20+E20</f>
        <v>6226</v>
      </c>
      <c r="G20" s="18">
        <f>F20*30%</f>
        <v>1867.8</v>
      </c>
      <c r="H20" s="20"/>
      <c r="I20" s="20">
        <f>F20+G20</f>
        <v>8093.8</v>
      </c>
      <c r="J20" s="16">
        <f t="shared" ref="J20" si="6">C20*I20</f>
        <v>8093.8</v>
      </c>
    </row>
    <row r="21" spans="1:10" ht="15" customHeight="1" thickBot="1" x14ac:dyDescent="0.3">
      <c r="A21" s="81">
        <v>10</v>
      </c>
      <c r="B21" s="25" t="s">
        <v>74</v>
      </c>
      <c r="C21" s="18">
        <v>1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4379</v>
      </c>
    </row>
    <row r="22" spans="1:10" ht="15" customHeight="1" thickBot="1" x14ac:dyDescent="0.3">
      <c r="A22" s="81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81">
        <v>12</v>
      </c>
      <c r="B23" s="25" t="s">
        <v>18</v>
      </c>
      <c r="C23" s="18">
        <v>1</v>
      </c>
      <c r="D23" s="18">
        <v>3631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3631</v>
      </c>
    </row>
    <row r="24" spans="1:10" ht="26.25" thickBot="1" x14ac:dyDescent="0.3">
      <c r="A24" s="81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81">
        <v>14</v>
      </c>
      <c r="B25" s="25" t="s">
        <v>21</v>
      </c>
      <c r="C25" s="18">
        <v>3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13009.920000000002</v>
      </c>
    </row>
    <row r="26" spans="1:10" ht="12.75" customHeight="1" thickBot="1" x14ac:dyDescent="0.3">
      <c r="A26" s="81">
        <v>15</v>
      </c>
      <c r="B26" s="25" t="s">
        <v>22</v>
      </c>
      <c r="C26" s="18">
        <v>1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2990.4</v>
      </c>
    </row>
    <row r="27" spans="1:10" ht="27" customHeight="1" thickBot="1" x14ac:dyDescent="0.3">
      <c r="A27" s="81">
        <v>16</v>
      </c>
      <c r="B27" s="25" t="s">
        <v>75</v>
      </c>
      <c r="C27" s="18">
        <v>0.25</v>
      </c>
      <c r="D27" s="18">
        <v>3631</v>
      </c>
      <c r="E27" s="18"/>
      <c r="F27" s="18"/>
      <c r="G27" s="18">
        <f t="shared" si="7"/>
        <v>0</v>
      </c>
      <c r="H27" s="20"/>
      <c r="I27" s="20">
        <f>D27</f>
        <v>3631</v>
      </c>
      <c r="J27" s="16">
        <f>D27*C27</f>
        <v>907.75</v>
      </c>
    </row>
    <row r="28" spans="1:10" ht="16.5" thickBot="1" x14ac:dyDescent="0.3">
      <c r="A28" s="81">
        <v>17</v>
      </c>
      <c r="B28" s="25" t="s">
        <v>79</v>
      </c>
      <c r="C28" s="18">
        <v>1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2670</v>
      </c>
    </row>
    <row r="29" spans="1:10" ht="26.25" thickBot="1" x14ac:dyDescent="0.3">
      <c r="A29" s="81">
        <v>18</v>
      </c>
      <c r="B29" s="25" t="s">
        <v>25</v>
      </c>
      <c r="C29" s="18">
        <v>0.5</v>
      </c>
      <c r="D29" s="18">
        <v>2670</v>
      </c>
      <c r="E29" s="18"/>
      <c r="F29" s="18"/>
      <c r="G29" s="18">
        <f t="shared" si="7"/>
        <v>0</v>
      </c>
      <c r="H29" s="20">
        <f>D29*10%</f>
        <v>267</v>
      </c>
      <c r="I29" s="20">
        <f>D29+H29</f>
        <v>2937</v>
      </c>
      <c r="J29" s="16">
        <f t="shared" si="8"/>
        <v>1468.5</v>
      </c>
    </row>
    <row r="30" spans="1:10" ht="16.5" thickBot="1" x14ac:dyDescent="0.3">
      <c r="A30" s="81">
        <v>19</v>
      </c>
      <c r="B30" s="25" t="s">
        <v>84</v>
      </c>
      <c r="C30" s="18">
        <v>9.1999999999999993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39184.639999999992</v>
      </c>
    </row>
    <row r="31" spans="1:10" ht="16.5" thickBot="1" x14ac:dyDescent="0.3">
      <c r="A31" s="84">
        <v>20</v>
      </c>
      <c r="B31" s="27" t="s">
        <v>80</v>
      </c>
      <c r="C31" s="18">
        <v>0.25</v>
      </c>
      <c r="D31" s="18">
        <v>2910</v>
      </c>
      <c r="E31" s="18"/>
      <c r="F31" s="18"/>
      <c r="G31" s="18">
        <f t="shared" si="7"/>
        <v>0</v>
      </c>
      <c r="H31" s="20">
        <v>0</v>
      </c>
      <c r="I31" s="20">
        <f>D31+H31</f>
        <v>2910</v>
      </c>
      <c r="J31" s="16">
        <f t="shared" si="8"/>
        <v>727.5</v>
      </c>
    </row>
    <row r="32" spans="1:10" ht="15.75" x14ac:dyDescent="0.25">
      <c r="A32" s="155"/>
      <c r="B32" s="157" t="s">
        <v>32</v>
      </c>
      <c r="C32" s="145">
        <f>C11+C12+C13+C15+C16+C17+C18+C19+C20+C21+C23+C24+C25+C26+C27+C28+C29+C30+C31</f>
        <v>42.25</v>
      </c>
      <c r="D32" s="145"/>
      <c r="E32" s="145"/>
      <c r="F32" s="79"/>
      <c r="G32" s="145"/>
      <c r="H32" s="145"/>
      <c r="I32" s="79"/>
      <c r="J32" s="141">
        <f>J11+J12+J13+J15+J16+J17+J18+J19+J20+J21+J23+J24+J25+J26+J27+J28+J29+J30+J31</f>
        <v>283978.40150000004</v>
      </c>
    </row>
    <row r="33" spans="1:10" ht="16.5" thickBot="1" x14ac:dyDescent="0.3">
      <c r="A33" s="156"/>
      <c r="B33" s="158"/>
      <c r="C33" s="146"/>
      <c r="D33" s="146"/>
      <c r="E33" s="146"/>
      <c r="F33" s="80"/>
      <c r="G33" s="146"/>
      <c r="H33" s="146"/>
      <c r="I33" s="80"/>
      <c r="J33" s="142"/>
    </row>
    <row r="35" spans="1:10" x14ac:dyDescent="0.25">
      <c r="A35" s="83"/>
      <c r="B35" s="140" t="s">
        <v>33</v>
      </c>
      <c r="C35" s="140"/>
      <c r="D35" s="140"/>
      <c r="E35" s="140"/>
      <c r="F35" s="140" t="s">
        <v>89</v>
      </c>
      <c r="G35" s="140"/>
      <c r="H35" s="140"/>
      <c r="I35" s="140"/>
      <c r="J35" s="83"/>
    </row>
    <row r="36" spans="1:10" x14ac:dyDescent="0.25">
      <c r="A36" s="83"/>
      <c r="B36" s="140" t="s">
        <v>34</v>
      </c>
      <c r="C36" s="140"/>
      <c r="D36" s="140"/>
      <c r="E36" s="140"/>
      <c r="F36" s="140" t="s">
        <v>69</v>
      </c>
      <c r="G36" s="140"/>
      <c r="H36" s="140"/>
      <c r="I36" s="140"/>
      <c r="J36" s="83"/>
    </row>
    <row r="37" spans="1:10" ht="15.75" customHeight="1" x14ac:dyDescent="0.25">
      <c r="A37" s="83"/>
      <c r="B37" s="140" t="s">
        <v>35</v>
      </c>
      <c r="C37" s="140"/>
      <c r="D37" s="140"/>
      <c r="E37" s="140"/>
      <c r="F37" s="140"/>
      <c r="G37" s="140"/>
      <c r="H37" s="140"/>
      <c r="I37" s="140"/>
      <c r="J37" s="83"/>
    </row>
    <row r="38" spans="1:10" ht="15.7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0" s="83" customFormat="1" x14ac:dyDescent="0.25"/>
    <row r="40" spans="1:10" s="83" customFormat="1" x14ac:dyDescent="0.25"/>
    <row r="41" spans="1:10" s="83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3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3" customFormat="1" x14ac:dyDescent="0.25">
      <c r="A43"/>
      <c r="B43" s="82"/>
      <c r="C43"/>
      <c r="D43"/>
      <c r="E43"/>
      <c r="F43"/>
      <c r="G43"/>
      <c r="H43"/>
      <c r="I43"/>
      <c r="J43"/>
    </row>
    <row r="44" spans="1:10" s="83" customFormat="1" x14ac:dyDescent="0.25">
      <c r="A44"/>
      <c r="B44" s="82"/>
      <c r="C44"/>
      <c r="D44"/>
      <c r="E44"/>
      <c r="F44"/>
      <c r="G44"/>
      <c r="H44"/>
      <c r="I44"/>
      <c r="J44"/>
    </row>
  </sheetData>
  <mergeCells count="37">
    <mergeCell ref="B36:E36"/>
    <mergeCell ref="F36:I36"/>
    <mergeCell ref="B37:E37"/>
    <mergeCell ref="F37:I37"/>
    <mergeCell ref="G32:G33"/>
    <mergeCell ref="H32:H33"/>
    <mergeCell ref="J32:J33"/>
    <mergeCell ref="B35:E35"/>
    <mergeCell ref="F35:I35"/>
    <mergeCell ref="A32:A33"/>
    <mergeCell ref="B32:B33"/>
    <mergeCell ref="C32:C33"/>
    <mergeCell ref="D32:D33"/>
    <mergeCell ref="E32:E33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fitToHeight="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4.28515625" style="82" customWidth="1"/>
    <col min="3" max="3" width="8.1406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6.85546875" customWidth="1"/>
    <col min="9" max="9" width="11" customWidth="1"/>
    <col min="10" max="10" width="7.28515625" customWidth="1"/>
  </cols>
  <sheetData>
    <row r="1" spans="1:10" ht="53.25" customHeight="1" x14ac:dyDescent="0.25">
      <c r="F1" s="1"/>
      <c r="G1" s="164" t="s">
        <v>251</v>
      </c>
      <c r="H1" s="164"/>
      <c r="I1" s="164"/>
    </row>
    <row r="2" spans="1:10" ht="38.25" customHeight="1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164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26.25" thickBot="1" x14ac:dyDescent="0.3">
      <c r="A11" s="81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81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55">
        <v>3</v>
      </c>
      <c r="B13" s="27"/>
      <c r="C13" s="145">
        <v>2.75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25407.8825</v>
      </c>
    </row>
    <row r="14" spans="1:10" ht="18" customHeight="1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81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81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81">
        <v>6</v>
      </c>
      <c r="B17" s="25" t="s">
        <v>61</v>
      </c>
      <c r="C17" s="18">
        <v>0.5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4046.9</v>
      </c>
    </row>
    <row r="18" spans="1:10" ht="15" customHeight="1" thickBot="1" x14ac:dyDescent="0.3">
      <c r="A18" s="81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81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81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9.5" customHeight="1" thickBot="1" x14ac:dyDescent="0.3">
      <c r="A21" s="81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81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81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81">
        <v>13</v>
      </c>
      <c r="B24" s="25" t="s">
        <v>65</v>
      </c>
      <c r="C24" s="18">
        <v>2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7262</v>
      </c>
    </row>
    <row r="25" spans="1:10" ht="16.5" customHeight="1" thickBot="1" x14ac:dyDescent="0.3">
      <c r="A25" s="81">
        <v>14</v>
      </c>
      <c r="B25" s="25" t="s">
        <v>21</v>
      </c>
      <c r="C25" s="18">
        <v>1.5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6504.9600000000009</v>
      </c>
    </row>
    <row r="26" spans="1:10" ht="12.75" customHeight="1" thickBot="1" x14ac:dyDescent="0.3">
      <c r="A26" s="81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81">
        <v>16</v>
      </c>
      <c r="B27" s="25" t="s">
        <v>75</v>
      </c>
      <c r="C27" s="18">
        <v>0</v>
      </c>
      <c r="D27" s="18">
        <v>0</v>
      </c>
      <c r="E27" s="18"/>
      <c r="F27" s="18"/>
      <c r="G27" s="18">
        <f t="shared" si="7"/>
        <v>0</v>
      </c>
      <c r="H27" s="20"/>
      <c r="I27" s="20"/>
      <c r="J27" s="16">
        <f>D27*C27</f>
        <v>0</v>
      </c>
    </row>
    <row r="28" spans="1:10" ht="16.5" thickBot="1" x14ac:dyDescent="0.3">
      <c r="A28" s="81">
        <v>17</v>
      </c>
      <c r="B28" s="25" t="s">
        <v>79</v>
      </c>
      <c r="C28" s="18">
        <v>0.5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1335</v>
      </c>
    </row>
    <row r="29" spans="1:10" ht="26.25" thickBot="1" x14ac:dyDescent="0.3">
      <c r="A29" s="81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81">
        <v>19</v>
      </c>
      <c r="B30" s="25" t="s">
        <v>83</v>
      </c>
      <c r="C30" s="18">
        <v>2.1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8944.32</v>
      </c>
    </row>
    <row r="31" spans="1:10" ht="16.5" thickBot="1" x14ac:dyDescent="0.3">
      <c r="A31" s="84">
        <v>20</v>
      </c>
      <c r="B31" s="27" t="s">
        <v>80</v>
      </c>
      <c r="C31" s="18">
        <v>0</v>
      </c>
      <c r="D31" s="18">
        <v>0</v>
      </c>
      <c r="E31" s="18"/>
      <c r="F31" s="18"/>
      <c r="G31" s="18">
        <f t="shared" si="7"/>
        <v>0</v>
      </c>
      <c r="H31" s="20">
        <v>0</v>
      </c>
      <c r="I31" s="20">
        <f>D31+H31</f>
        <v>0</v>
      </c>
      <c r="J31" s="16">
        <f t="shared" si="8"/>
        <v>0</v>
      </c>
    </row>
    <row r="32" spans="1:10" ht="15.75" x14ac:dyDescent="0.25">
      <c r="A32" s="155"/>
      <c r="B32" s="157" t="s">
        <v>32</v>
      </c>
      <c r="C32" s="145">
        <f>C11+C12+C13+C15+C16+C17+C18+C19+C20+C21+C23+C24+C25+C26+C27+C28+C29+C30+C31</f>
        <v>12.35</v>
      </c>
      <c r="D32" s="145"/>
      <c r="E32" s="145"/>
      <c r="F32" s="79"/>
      <c r="G32" s="145"/>
      <c r="H32" s="145"/>
      <c r="I32" s="79"/>
      <c r="J32" s="141">
        <f>J11+J12+J13+J15+J16+J17+J18+J19+J20+J21+J23+J24+J25+J26+J27+J28+J29+J30+J31</f>
        <v>73842.532500000001</v>
      </c>
    </row>
    <row r="33" spans="1:10" ht="16.5" thickBot="1" x14ac:dyDescent="0.3">
      <c r="A33" s="156"/>
      <c r="B33" s="158"/>
      <c r="C33" s="146"/>
      <c r="D33" s="146"/>
      <c r="E33" s="146"/>
      <c r="F33" s="80"/>
      <c r="G33" s="146"/>
      <c r="H33" s="146"/>
      <c r="I33" s="80"/>
      <c r="J33" s="142"/>
    </row>
    <row r="35" spans="1:10" x14ac:dyDescent="0.25">
      <c r="A35" s="83"/>
      <c r="B35" s="140" t="s">
        <v>33</v>
      </c>
      <c r="C35" s="140"/>
      <c r="D35" s="140"/>
      <c r="E35" s="140"/>
      <c r="F35" s="140" t="s">
        <v>88</v>
      </c>
      <c r="G35" s="140"/>
      <c r="H35" s="140"/>
      <c r="I35" s="140"/>
      <c r="J35" s="83"/>
    </row>
    <row r="36" spans="1:10" x14ac:dyDescent="0.25">
      <c r="A36" s="83"/>
      <c r="B36" s="140" t="s">
        <v>34</v>
      </c>
      <c r="C36" s="140"/>
      <c r="D36" s="140"/>
      <c r="E36" s="140"/>
      <c r="F36" s="140" t="s">
        <v>69</v>
      </c>
      <c r="G36" s="140"/>
      <c r="H36" s="140"/>
      <c r="I36" s="140"/>
      <c r="J36" s="83"/>
    </row>
    <row r="37" spans="1:10" ht="15.75" customHeight="1" x14ac:dyDescent="0.25">
      <c r="A37" s="83"/>
      <c r="B37" s="140" t="s">
        <v>35</v>
      </c>
      <c r="C37" s="140"/>
      <c r="D37" s="140"/>
      <c r="E37" s="140"/>
      <c r="F37" s="140"/>
      <c r="G37" s="140"/>
      <c r="H37" s="140"/>
      <c r="I37" s="140"/>
      <c r="J37" s="83"/>
    </row>
    <row r="38" spans="1:10" ht="15.7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0" s="83" customFormat="1" x14ac:dyDescent="0.25"/>
    <row r="40" spans="1:10" s="83" customFormat="1" x14ac:dyDescent="0.25"/>
    <row r="41" spans="1:10" s="83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3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3" customFormat="1" x14ac:dyDescent="0.25">
      <c r="A43"/>
      <c r="B43" s="82"/>
      <c r="C43"/>
      <c r="D43"/>
      <c r="E43"/>
      <c r="F43"/>
      <c r="G43"/>
      <c r="H43"/>
      <c r="I43"/>
      <c r="J43"/>
    </row>
    <row r="44" spans="1:10" s="83" customFormat="1" x14ac:dyDescent="0.25">
      <c r="A44"/>
      <c r="B44" s="82"/>
      <c r="C44"/>
      <c r="D44"/>
      <c r="E44"/>
      <c r="F44"/>
      <c r="G44"/>
      <c r="H44"/>
      <c r="I44"/>
      <c r="J44"/>
    </row>
  </sheetData>
  <mergeCells count="37">
    <mergeCell ref="B36:E36"/>
    <mergeCell ref="F36:I36"/>
    <mergeCell ref="B37:E37"/>
    <mergeCell ref="F37:I37"/>
    <mergeCell ref="G32:G33"/>
    <mergeCell ref="H32:H33"/>
    <mergeCell ref="J32:J33"/>
    <mergeCell ref="B35:E35"/>
    <mergeCell ref="F35:I35"/>
    <mergeCell ref="A32:A33"/>
    <mergeCell ref="B32:B33"/>
    <mergeCell ref="C32:C33"/>
    <mergeCell ref="D32:D33"/>
    <mergeCell ref="E32:E33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6" fitToHeight="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214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85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55">
        <v>3</v>
      </c>
      <c r="B13" s="27"/>
      <c r="C13" s="145">
        <v>4.75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43886.342499999999</v>
      </c>
    </row>
    <row r="14" spans="1:10" ht="18" customHeight="1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92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92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92">
        <v>6</v>
      </c>
      <c r="B17" s="25" t="s">
        <v>61</v>
      </c>
      <c r="C17" s="18">
        <v>0.75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6070.35</v>
      </c>
    </row>
    <row r="18" spans="1:10" ht="15" customHeight="1" thickBot="1" x14ac:dyDescent="0.3">
      <c r="A18" s="92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92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92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5" customHeight="1" thickBot="1" x14ac:dyDescent="0.3">
      <c r="A21" s="92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92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92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21</v>
      </c>
      <c r="C25" s="18">
        <v>1.5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6504.9600000000009</v>
      </c>
    </row>
    <row r="26" spans="1:10" ht="12.75" customHeight="1" thickBot="1" x14ac:dyDescent="0.3">
      <c r="A26" s="92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92">
        <v>16</v>
      </c>
      <c r="B27" s="25" t="s">
        <v>86</v>
      </c>
      <c r="C27" s="18">
        <v>2</v>
      </c>
      <c r="D27" s="18">
        <v>2670</v>
      </c>
      <c r="E27" s="18"/>
      <c r="F27" s="18"/>
      <c r="G27" s="18">
        <f t="shared" si="7"/>
        <v>0</v>
      </c>
      <c r="H27" s="20"/>
      <c r="I27" s="20"/>
      <c r="J27" s="16">
        <f>D27*C27</f>
        <v>5340</v>
      </c>
    </row>
    <row r="28" spans="1:10" ht="16.5" thickBot="1" x14ac:dyDescent="0.3">
      <c r="A28" s="92">
        <v>17</v>
      </c>
      <c r="B28" s="25" t="s">
        <v>79</v>
      </c>
      <c r="C28" s="18">
        <v>0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0</v>
      </c>
    </row>
    <row r="29" spans="1:10" ht="26.25" thickBot="1" x14ac:dyDescent="0.3">
      <c r="A29" s="92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92">
        <v>19</v>
      </c>
      <c r="B30" s="25" t="s">
        <v>83</v>
      </c>
      <c r="C30" s="18">
        <v>3.1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13203.52</v>
      </c>
    </row>
    <row r="31" spans="1:10" ht="16.5" thickBot="1" x14ac:dyDescent="0.3">
      <c r="A31" s="93">
        <v>20</v>
      </c>
      <c r="B31" s="27" t="s">
        <v>80</v>
      </c>
      <c r="C31" s="18">
        <v>0.25</v>
      </c>
      <c r="D31" s="18">
        <v>2910</v>
      </c>
      <c r="E31" s="18"/>
      <c r="F31" s="18"/>
      <c r="G31" s="18">
        <f t="shared" si="7"/>
        <v>0</v>
      </c>
      <c r="H31" s="20">
        <v>0</v>
      </c>
      <c r="I31" s="20">
        <f>D31+H31</f>
        <v>2910</v>
      </c>
      <c r="J31" s="16">
        <f t="shared" si="8"/>
        <v>727.5</v>
      </c>
    </row>
    <row r="32" spans="1:10" ht="15.75" x14ac:dyDescent="0.25">
      <c r="A32" s="155"/>
      <c r="B32" s="157" t="s">
        <v>32</v>
      </c>
      <c r="C32" s="145">
        <f>C11+C12+C13+C15+C16+C17+C18+C19+C20+C21+C23+C24+C25+C26+C27+C28+C29+C30+C31</f>
        <v>16.850000000000001</v>
      </c>
      <c r="D32" s="145"/>
      <c r="E32" s="145"/>
      <c r="F32" s="89"/>
      <c r="G32" s="145"/>
      <c r="H32" s="145"/>
      <c r="I32" s="89"/>
      <c r="J32" s="141">
        <f>J11+J12+J13+J15+J16+J17+J18+J19+J20+J21+J23+J24+J25+J26+J27+J28+J29+J30+J31</f>
        <v>101520.64250000002</v>
      </c>
    </row>
    <row r="33" spans="1:10" ht="16.5" thickBot="1" x14ac:dyDescent="0.3">
      <c r="A33" s="156"/>
      <c r="B33" s="158"/>
      <c r="C33" s="146"/>
      <c r="D33" s="146"/>
      <c r="E33" s="146"/>
      <c r="F33" s="90"/>
      <c r="G33" s="146"/>
      <c r="H33" s="146"/>
      <c r="I33" s="90"/>
      <c r="J33" s="142"/>
    </row>
    <row r="35" spans="1:10" x14ac:dyDescent="0.25">
      <c r="A35" s="88"/>
      <c r="B35" s="140" t="s">
        <v>33</v>
      </c>
      <c r="C35" s="140"/>
      <c r="D35" s="140"/>
      <c r="E35" s="140"/>
      <c r="F35" s="140" t="s">
        <v>87</v>
      </c>
      <c r="G35" s="140"/>
      <c r="H35" s="140"/>
      <c r="I35" s="140"/>
      <c r="J35" s="88"/>
    </row>
    <row r="36" spans="1:10" x14ac:dyDescent="0.25">
      <c r="A36" s="88"/>
      <c r="B36" s="140" t="s">
        <v>34</v>
      </c>
      <c r="C36" s="140"/>
      <c r="D36" s="140"/>
      <c r="E36" s="140"/>
      <c r="F36" s="140" t="s">
        <v>69</v>
      </c>
      <c r="G36" s="140"/>
      <c r="H36" s="140"/>
      <c r="I36" s="140"/>
      <c r="J36" s="88"/>
    </row>
    <row r="37" spans="1:10" ht="15.75" customHeight="1" x14ac:dyDescent="0.25">
      <c r="A37" s="88"/>
      <c r="B37" s="140" t="s">
        <v>35</v>
      </c>
      <c r="C37" s="140"/>
      <c r="D37" s="140"/>
      <c r="E37" s="140"/>
      <c r="F37" s="140"/>
      <c r="G37" s="140"/>
      <c r="H37" s="140"/>
      <c r="I37" s="140"/>
      <c r="J37" s="88"/>
    </row>
    <row r="38" spans="1:10" ht="15.7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s="88" customFormat="1" x14ac:dyDescent="0.25"/>
    <row r="40" spans="1:10" s="88" customFormat="1" x14ac:dyDescent="0.25"/>
    <row r="41" spans="1:10" s="88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8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8" customFormat="1" x14ac:dyDescent="0.25">
      <c r="A43"/>
      <c r="B43" s="91"/>
      <c r="C43"/>
      <c r="D43"/>
      <c r="E43"/>
      <c r="F43"/>
      <c r="G43"/>
      <c r="H43"/>
      <c r="I43"/>
      <c r="J43"/>
    </row>
    <row r="44" spans="1:10" s="88" customFormat="1" x14ac:dyDescent="0.25">
      <c r="A44"/>
      <c r="B44" s="91"/>
      <c r="C44"/>
      <c r="D44"/>
      <c r="E44"/>
      <c r="F44"/>
      <c r="G44"/>
      <c r="H44"/>
      <c r="I44"/>
      <c r="J44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J32:J33"/>
    <mergeCell ref="B35:E35"/>
    <mergeCell ref="F35:I35"/>
    <mergeCell ref="A32:A33"/>
    <mergeCell ref="B32:B33"/>
    <mergeCell ref="C32:C33"/>
    <mergeCell ref="D32:D33"/>
    <mergeCell ref="E32:E33"/>
    <mergeCell ref="B36:E36"/>
    <mergeCell ref="F36:I36"/>
    <mergeCell ref="B37:E37"/>
    <mergeCell ref="F37:I37"/>
    <mergeCell ref="G32:G33"/>
    <mergeCell ref="H32:H33"/>
  </mergeCells>
  <pageMargins left="0.7" right="0.7" top="0.75" bottom="0.75" header="0.3" footer="0.3"/>
  <pageSetup paperSize="9" scale="81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77" t="s">
        <v>259</v>
      </c>
      <c r="H1" s="177"/>
      <c r="I1" s="177"/>
    </row>
    <row r="2" spans="1:10" ht="20.25" customHeight="1" x14ac:dyDescent="0.25">
      <c r="F2" s="10"/>
      <c r="G2" s="177"/>
      <c r="H2" s="177"/>
      <c r="I2" s="177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90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1.5</v>
      </c>
      <c r="D12" s="18">
        <v>4619</v>
      </c>
      <c r="E12" s="18"/>
      <c r="F12" s="18">
        <f t="shared" ref="F12:F19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9007.0499999999993</v>
      </c>
    </row>
    <row r="13" spans="1:10" ht="2.25" customHeight="1" x14ac:dyDescent="0.25">
      <c r="A13" s="155">
        <v>3</v>
      </c>
      <c r="B13" s="27"/>
      <c r="C13" s="145">
        <v>17.05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157528.87150000001</v>
      </c>
    </row>
    <row r="14" spans="1:10" ht="18" customHeight="1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92">
        <v>4</v>
      </c>
      <c r="B15" s="25" t="s">
        <v>73</v>
      </c>
      <c r="C15" s="18">
        <v>1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9239.23</v>
      </c>
    </row>
    <row r="16" spans="1:10" ht="16.5" thickBot="1" x14ac:dyDescent="0.3">
      <c r="A16" s="92">
        <v>5</v>
      </c>
      <c r="B16" s="25" t="s">
        <v>76</v>
      </c>
      <c r="C16" s="18">
        <v>1</v>
      </c>
      <c r="D16" s="18">
        <v>6461</v>
      </c>
      <c r="E16" s="18">
        <f t="shared" ref="E16:E17" si="1">D16*10%</f>
        <v>646.1</v>
      </c>
      <c r="F16" s="18">
        <f t="shared" ref="F16:F17" si="2">D16+E16</f>
        <v>7107.1</v>
      </c>
      <c r="G16" s="18">
        <f t="shared" ref="G16:G17" si="3">F16*30%</f>
        <v>2132.13</v>
      </c>
      <c r="H16" s="18"/>
      <c r="I16" s="18">
        <f t="shared" ref="I16:I17" si="4">F16+G16</f>
        <v>9239.23</v>
      </c>
      <c r="J16" s="16">
        <f t="shared" ref="J16:J17" si="5">I16*C16</f>
        <v>9239.23</v>
      </c>
    </row>
    <row r="17" spans="1:10" ht="16.5" thickBot="1" x14ac:dyDescent="0.3">
      <c r="A17" s="92">
        <v>6</v>
      </c>
      <c r="B17" s="25" t="s">
        <v>61</v>
      </c>
      <c r="C17" s="18">
        <v>2.75</v>
      </c>
      <c r="D17" s="18">
        <v>5660</v>
      </c>
      <c r="E17" s="18">
        <f t="shared" si="1"/>
        <v>566</v>
      </c>
      <c r="F17" s="18">
        <f t="shared" si="2"/>
        <v>6226</v>
      </c>
      <c r="G17" s="18">
        <f t="shared" si="3"/>
        <v>1867.8</v>
      </c>
      <c r="H17" s="18"/>
      <c r="I17" s="18">
        <f t="shared" si="4"/>
        <v>8093.8</v>
      </c>
      <c r="J17" s="16">
        <f t="shared" si="5"/>
        <v>22257.95</v>
      </c>
    </row>
    <row r="18" spans="1:10" ht="15" customHeight="1" thickBot="1" x14ac:dyDescent="0.3">
      <c r="A18" s="92">
        <v>7</v>
      </c>
      <c r="B18" s="25" t="s">
        <v>72</v>
      </c>
      <c r="C18" s="18">
        <v>1</v>
      </c>
      <c r="D18" s="18">
        <v>6461</v>
      </c>
      <c r="E18" s="18">
        <f>D18*10%</f>
        <v>646.1</v>
      </c>
      <c r="F18" s="18">
        <f t="shared" si="0"/>
        <v>7107.1</v>
      </c>
      <c r="G18" s="18">
        <f>F18*30%</f>
        <v>2132.13</v>
      </c>
      <c r="H18" s="18"/>
      <c r="I18" s="18">
        <f>F18+G18</f>
        <v>9239.23</v>
      </c>
      <c r="J18" s="16">
        <f>I18*C18</f>
        <v>9239.23</v>
      </c>
    </row>
    <row r="19" spans="1:10" ht="28.5" customHeight="1" thickBot="1" x14ac:dyDescent="0.3">
      <c r="A19" s="92">
        <v>8</v>
      </c>
      <c r="B19" s="25" t="s">
        <v>77</v>
      </c>
      <c r="C19" s="18">
        <v>1</v>
      </c>
      <c r="D19" s="18">
        <v>5660</v>
      </c>
      <c r="E19" s="18">
        <f>D19*10%</f>
        <v>566</v>
      </c>
      <c r="F19" s="18">
        <f t="shared" si="0"/>
        <v>6226</v>
      </c>
      <c r="G19" s="18">
        <f>F19*30%</f>
        <v>1867.8</v>
      </c>
      <c r="H19" s="18"/>
      <c r="I19" s="18">
        <f>F19+G19</f>
        <v>8093.8</v>
      </c>
      <c r="J19" s="16">
        <f>I19*C19</f>
        <v>8093.8</v>
      </c>
    </row>
    <row r="20" spans="1:10" ht="15" customHeight="1" thickBot="1" x14ac:dyDescent="0.3">
      <c r="A20" s="92">
        <v>9</v>
      </c>
      <c r="B20" s="25" t="s">
        <v>94</v>
      </c>
      <c r="C20" s="18">
        <v>1</v>
      </c>
      <c r="D20" s="18">
        <v>5660</v>
      </c>
      <c r="E20" s="18">
        <f>D20*10%</f>
        <v>566</v>
      </c>
      <c r="F20" s="18">
        <f>D20+E20</f>
        <v>6226</v>
      </c>
      <c r="G20" s="18">
        <f>F20*30%</f>
        <v>1867.8</v>
      </c>
      <c r="H20" s="20"/>
      <c r="I20" s="20">
        <f>F20+G20</f>
        <v>8093.8</v>
      </c>
      <c r="J20" s="16">
        <f t="shared" ref="J20" si="6">C20*I20</f>
        <v>8093.8</v>
      </c>
    </row>
    <row r="21" spans="1:10" ht="15" customHeight="1" thickBot="1" x14ac:dyDescent="0.3">
      <c r="A21" s="92">
        <v>10</v>
      </c>
      <c r="B21" s="25" t="s">
        <v>74</v>
      </c>
      <c r="C21" s="18">
        <v>1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4379</v>
      </c>
    </row>
    <row r="22" spans="1:10" ht="15" customHeight="1" thickBot="1" x14ac:dyDescent="0.3">
      <c r="A22" s="92">
        <v>11</v>
      </c>
      <c r="B22" s="106" t="s">
        <v>84</v>
      </c>
      <c r="C22" s="18">
        <v>11.2</v>
      </c>
      <c r="D22" s="18">
        <v>3872</v>
      </c>
      <c r="E22" s="18"/>
      <c r="F22" s="18"/>
      <c r="G22" s="18">
        <f t="shared" ref="G22" si="7">F22*30%</f>
        <v>0</v>
      </c>
      <c r="H22" s="20">
        <f>D22*10%</f>
        <v>387.20000000000005</v>
      </c>
      <c r="I22" s="20">
        <f>D22+H22</f>
        <v>4259.2</v>
      </c>
      <c r="J22" s="16">
        <f t="shared" ref="J22" si="8">C22*I22</f>
        <v>47703.039999999994</v>
      </c>
    </row>
    <row r="23" spans="1:10" ht="41.25" customHeight="1" thickBot="1" x14ac:dyDescent="0.3">
      <c r="A23" s="92">
        <v>12</v>
      </c>
      <c r="B23" s="25" t="s">
        <v>18</v>
      </c>
      <c r="C23" s="18">
        <v>1</v>
      </c>
      <c r="D23" s="18">
        <v>3631</v>
      </c>
      <c r="E23" s="18"/>
      <c r="F23" s="18"/>
      <c r="G23" s="18">
        <f t="shared" ref="G23:G33" si="9">F23*30%</f>
        <v>0</v>
      </c>
      <c r="H23" s="18"/>
      <c r="I23" s="18"/>
      <c r="J23" s="16">
        <f>D23*C23</f>
        <v>3631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9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91</v>
      </c>
      <c r="C25" s="18">
        <v>2</v>
      </c>
      <c r="D25" s="18">
        <v>3872</v>
      </c>
      <c r="E25" s="18"/>
      <c r="F25" s="18"/>
      <c r="G25" s="18">
        <f t="shared" si="9"/>
        <v>0</v>
      </c>
      <c r="H25" s="20">
        <f>D25*12%</f>
        <v>464.64</v>
      </c>
      <c r="I25" s="20">
        <f>D25+H25</f>
        <v>4336.6400000000003</v>
      </c>
      <c r="J25" s="16">
        <f t="shared" ref="J25:J33" si="10">C25*I25</f>
        <v>8673.2800000000007</v>
      </c>
    </row>
    <row r="26" spans="1:10" ht="12.75" customHeight="1" thickBot="1" x14ac:dyDescent="0.3">
      <c r="A26" s="92">
        <v>15</v>
      </c>
      <c r="B26" s="25" t="s">
        <v>22</v>
      </c>
      <c r="C26" s="18">
        <v>1.75</v>
      </c>
      <c r="D26" s="24">
        <v>2670</v>
      </c>
      <c r="E26" s="18"/>
      <c r="F26" s="18"/>
      <c r="G26" s="18">
        <f t="shared" si="9"/>
        <v>0</v>
      </c>
      <c r="H26" s="20">
        <f>D26*12%</f>
        <v>320.39999999999998</v>
      </c>
      <c r="I26" s="20">
        <f>D26+H26</f>
        <v>2990.4</v>
      </c>
      <c r="J26" s="16">
        <f t="shared" si="10"/>
        <v>5233.2</v>
      </c>
    </row>
    <row r="27" spans="1:10" ht="27" customHeight="1" thickBot="1" x14ac:dyDescent="0.3">
      <c r="A27" s="92">
        <v>16</v>
      </c>
      <c r="B27" s="25" t="s">
        <v>75</v>
      </c>
      <c r="C27" s="18">
        <v>0.25</v>
      </c>
      <c r="D27" s="18">
        <v>0</v>
      </c>
      <c r="E27" s="18"/>
      <c r="F27" s="18"/>
      <c r="G27" s="18">
        <f t="shared" si="9"/>
        <v>0</v>
      </c>
      <c r="H27" s="20"/>
      <c r="I27" s="20">
        <f>D27+E27+H27</f>
        <v>0</v>
      </c>
      <c r="J27" s="16">
        <f>I27*C27</f>
        <v>0</v>
      </c>
    </row>
    <row r="28" spans="1:10" ht="16.5" thickBot="1" x14ac:dyDescent="0.3">
      <c r="A28" s="92">
        <v>17</v>
      </c>
      <c r="B28" s="25" t="s">
        <v>79</v>
      </c>
      <c r="C28" s="18">
        <v>0.5</v>
      </c>
      <c r="D28" s="18">
        <v>2670</v>
      </c>
      <c r="E28" s="18"/>
      <c r="F28" s="18"/>
      <c r="G28" s="18">
        <f t="shared" si="9"/>
        <v>0</v>
      </c>
      <c r="H28" s="20"/>
      <c r="I28" s="20"/>
      <c r="J28" s="16">
        <f>2670*C28</f>
        <v>1335</v>
      </c>
    </row>
    <row r="29" spans="1:10" ht="26.25" thickBot="1" x14ac:dyDescent="0.3">
      <c r="A29" s="92">
        <v>18</v>
      </c>
      <c r="B29" s="25" t="s">
        <v>25</v>
      </c>
      <c r="C29" s="18">
        <v>1.25</v>
      </c>
      <c r="D29" s="18">
        <v>2670</v>
      </c>
      <c r="E29" s="18"/>
      <c r="F29" s="18"/>
      <c r="G29" s="18">
        <f t="shared" si="9"/>
        <v>0</v>
      </c>
      <c r="H29" s="20">
        <f>D29*10%</f>
        <v>267</v>
      </c>
      <c r="I29" s="20">
        <f>D29+H29</f>
        <v>2937</v>
      </c>
      <c r="J29" s="16">
        <f t="shared" si="10"/>
        <v>3671.25</v>
      </c>
    </row>
    <row r="30" spans="1:10" ht="16.5" thickBot="1" x14ac:dyDescent="0.3">
      <c r="A30" s="87">
        <v>20</v>
      </c>
      <c r="B30" s="86" t="s">
        <v>92</v>
      </c>
      <c r="C30" s="18">
        <v>0.5</v>
      </c>
      <c r="D30" s="18">
        <v>3391</v>
      </c>
      <c r="E30" s="18"/>
      <c r="F30" s="18"/>
      <c r="G30" s="18"/>
      <c r="H30" s="20"/>
      <c r="I30" s="20">
        <f>D30+E30+H30</f>
        <v>3391</v>
      </c>
      <c r="J30" s="16">
        <f>I30*C30</f>
        <v>1695.5</v>
      </c>
    </row>
    <row r="31" spans="1:10" ht="16.5" thickBot="1" x14ac:dyDescent="0.3">
      <c r="A31" s="87">
        <v>21</v>
      </c>
      <c r="B31" s="86" t="s">
        <v>93</v>
      </c>
      <c r="C31" s="18">
        <v>1</v>
      </c>
      <c r="D31" s="18">
        <v>2910</v>
      </c>
      <c r="E31" s="18"/>
      <c r="F31" s="18"/>
      <c r="G31" s="18"/>
      <c r="H31" s="20"/>
      <c r="I31" s="20">
        <f>D31+E31+H31</f>
        <v>2910</v>
      </c>
      <c r="J31" s="16">
        <f>I31*C31</f>
        <v>2910</v>
      </c>
    </row>
    <row r="32" spans="1:10" ht="16.5" thickBot="1" x14ac:dyDescent="0.3">
      <c r="A32" s="87"/>
      <c r="B32" s="86" t="s">
        <v>95</v>
      </c>
      <c r="C32" s="18">
        <v>2</v>
      </c>
      <c r="D32" s="18">
        <v>2670</v>
      </c>
      <c r="E32" s="18"/>
      <c r="F32" s="18"/>
      <c r="G32" s="18"/>
      <c r="H32" s="20"/>
      <c r="I32" s="20">
        <f>D32+E32+H32</f>
        <v>2670</v>
      </c>
      <c r="J32" s="16">
        <f>I32*C32</f>
        <v>5340</v>
      </c>
    </row>
    <row r="33" spans="1:10" ht="16.5" thickBot="1" x14ac:dyDescent="0.3">
      <c r="A33" s="87">
        <v>22</v>
      </c>
      <c r="B33" s="86" t="s">
        <v>80</v>
      </c>
      <c r="C33" s="18">
        <v>0.25</v>
      </c>
      <c r="D33" s="18">
        <v>2910</v>
      </c>
      <c r="E33" s="18"/>
      <c r="F33" s="18"/>
      <c r="G33" s="18">
        <f t="shared" si="9"/>
        <v>0</v>
      </c>
      <c r="H33" s="20">
        <v>0</v>
      </c>
      <c r="I33" s="20">
        <f>D33+H33</f>
        <v>2910</v>
      </c>
      <c r="J33" s="16">
        <f t="shared" si="10"/>
        <v>727.5</v>
      </c>
    </row>
    <row r="34" spans="1:10" ht="15.75" x14ac:dyDescent="0.25">
      <c r="A34" s="159"/>
      <c r="B34" s="160" t="s">
        <v>32</v>
      </c>
      <c r="C34" s="145">
        <f>C11+C12+C13+C15+C16+C17+C18+C19+C20+C21+C22+C23+C24+C25+C26+C27+C28+C29+C30+C31+C32+C33</f>
        <v>51.5</v>
      </c>
      <c r="D34" s="145"/>
      <c r="E34" s="145"/>
      <c r="F34" s="89"/>
      <c r="G34" s="145"/>
      <c r="H34" s="145"/>
      <c r="I34" s="89"/>
      <c r="J34" s="141">
        <f>J11+J12+J13+J15+J16+J17+J18+J19+J20+J21+J22+J23+J24+J25+J26+J27+J28+J29+J30+J31+J32+J33</f>
        <v>334096.50150000007</v>
      </c>
    </row>
    <row r="35" spans="1:10" ht="16.5" thickBot="1" x14ac:dyDescent="0.3">
      <c r="A35" s="156"/>
      <c r="B35" s="158"/>
      <c r="C35" s="146"/>
      <c r="D35" s="146"/>
      <c r="E35" s="146"/>
      <c r="F35" s="90"/>
      <c r="G35" s="146"/>
      <c r="H35" s="146"/>
      <c r="I35" s="90"/>
      <c r="J35" s="142"/>
    </row>
    <row r="37" spans="1:10" x14ac:dyDescent="0.25">
      <c r="A37" s="88"/>
      <c r="B37" s="140" t="s">
        <v>33</v>
      </c>
      <c r="C37" s="140"/>
      <c r="D37" s="140"/>
      <c r="E37" s="140"/>
      <c r="F37" s="140" t="s">
        <v>96</v>
      </c>
      <c r="G37" s="140"/>
      <c r="H37" s="140"/>
      <c r="I37" s="140"/>
      <c r="J37" s="88"/>
    </row>
    <row r="38" spans="1:10" x14ac:dyDescent="0.25">
      <c r="A38" s="88"/>
      <c r="B38" s="140" t="s">
        <v>34</v>
      </c>
      <c r="C38" s="140"/>
      <c r="D38" s="140"/>
      <c r="E38" s="140"/>
      <c r="F38" s="140" t="s">
        <v>69</v>
      </c>
      <c r="G38" s="140"/>
      <c r="H38" s="140"/>
      <c r="I38" s="140"/>
      <c r="J38" s="88"/>
    </row>
    <row r="39" spans="1:10" ht="15.75" customHeight="1" x14ac:dyDescent="0.25">
      <c r="A39" s="88"/>
      <c r="B39" s="140" t="s">
        <v>35</v>
      </c>
      <c r="C39" s="140"/>
      <c r="D39" s="140"/>
      <c r="E39" s="140"/>
      <c r="F39" s="140"/>
      <c r="G39" s="140"/>
      <c r="H39" s="140"/>
      <c r="I39" s="140"/>
      <c r="J39" s="88"/>
    </row>
    <row r="40" spans="1:10" ht="15.7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s="88" customFormat="1" x14ac:dyDescent="0.25"/>
    <row r="42" spans="1:10" s="88" customFormat="1" x14ac:dyDescent="0.25"/>
    <row r="43" spans="1:10" s="88" customFormat="1" x14ac:dyDescent="0.25">
      <c r="A43" s="10"/>
      <c r="B43" s="10"/>
      <c r="C43" s="10"/>
      <c r="D43" s="10"/>
      <c r="E43" s="10"/>
      <c r="F43"/>
      <c r="G43"/>
      <c r="H43"/>
      <c r="I43"/>
      <c r="J43"/>
    </row>
    <row r="44" spans="1:10" s="88" customFormat="1" x14ac:dyDescent="0.25">
      <c r="A44" s="10"/>
      <c r="B44" s="10"/>
      <c r="C44" s="10"/>
      <c r="D44" s="10"/>
      <c r="E44" s="10"/>
      <c r="F44"/>
      <c r="G44"/>
      <c r="H44"/>
      <c r="I44"/>
      <c r="J44"/>
    </row>
    <row r="45" spans="1:10" s="88" customFormat="1" x14ac:dyDescent="0.25">
      <c r="A45"/>
      <c r="B45" s="91"/>
      <c r="C45"/>
      <c r="D45"/>
      <c r="E45"/>
      <c r="F45"/>
      <c r="G45"/>
      <c r="H45"/>
      <c r="I45"/>
      <c r="J45"/>
    </row>
    <row r="46" spans="1:10" s="88" customFormat="1" x14ac:dyDescent="0.25">
      <c r="A46"/>
      <c r="B46" s="91"/>
      <c r="C46"/>
      <c r="D46"/>
      <c r="E46"/>
      <c r="F46"/>
      <c r="G46"/>
      <c r="H46"/>
      <c r="I46"/>
      <c r="J46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J34:J35"/>
    <mergeCell ref="B37:E37"/>
    <mergeCell ref="F37:I37"/>
    <mergeCell ref="A34:A35"/>
    <mergeCell ref="B34:B35"/>
    <mergeCell ref="C34:C35"/>
    <mergeCell ref="D34:D35"/>
    <mergeCell ref="E34:E35"/>
    <mergeCell ref="B38:E38"/>
    <mergeCell ref="F38:I38"/>
    <mergeCell ref="B39:E39"/>
    <mergeCell ref="F39:I39"/>
    <mergeCell ref="G34:G35"/>
    <mergeCell ref="H34:H35"/>
  </mergeCells>
  <pageMargins left="0.7" right="0.7" top="0.75" bottom="0.75" header="0.3" footer="0.3"/>
  <pageSetup paperSize="9" scale="81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sqref="A1:XFD1048576"/>
    </sheetView>
  </sheetViews>
  <sheetFormatPr defaultRowHeight="15" x14ac:dyDescent="0.25"/>
  <cols>
    <col min="2" max="2" width="9.140625" style="91"/>
  </cols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sqref="A1:XFD1048576"/>
    </sheetView>
  </sheetViews>
  <sheetFormatPr defaultRowHeight="15" x14ac:dyDescent="0.25"/>
  <cols>
    <col min="2" max="2" width="9.140625" style="9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1.28515625" customWidth="1"/>
    <col min="8" max="8" width="9.140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204</v>
      </c>
      <c r="H1" s="151"/>
      <c r="I1" s="151"/>
    </row>
    <row r="2" spans="1:10" x14ac:dyDescent="0.25">
      <c r="F2" s="10"/>
      <c r="G2" s="151"/>
      <c r="H2" s="151"/>
      <c r="I2" s="151"/>
    </row>
    <row r="3" spans="1:10" ht="19.5" customHeight="1" x14ac:dyDescent="0.25">
      <c r="F3" s="10"/>
      <c r="G3" s="10"/>
      <c r="H3" s="154" t="s">
        <v>57</v>
      </c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5.25" customHeight="1" x14ac:dyDescent="0.25"/>
    <row r="7" spans="1:10" ht="29.25" customHeight="1" x14ac:dyDescent="0.25">
      <c r="A7" s="153" t="s">
        <v>154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0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57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0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58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14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14">
        <v>5</v>
      </c>
      <c r="B19" s="7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16.5" customHeight="1" x14ac:dyDescent="0.25">
      <c r="A20" s="155">
        <v>6</v>
      </c>
      <c r="B20" s="8" t="s">
        <v>11</v>
      </c>
      <c r="C20" s="145">
        <v>0.75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6929.4224999999997</v>
      </c>
    </row>
    <row r="21" spans="1:10" ht="5.25" customHeight="1" thickBot="1" x14ac:dyDescent="0.3">
      <c r="A21" s="156"/>
      <c r="B21" s="7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1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7" t="s">
        <v>13</v>
      </c>
      <c r="C23" s="18">
        <v>1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3631</v>
      </c>
    </row>
    <row r="24" spans="1:10" ht="16.5" thickBot="1" x14ac:dyDescent="0.3">
      <c r="A24" s="14">
        <v>9</v>
      </c>
      <c r="B24" s="7" t="s">
        <v>38</v>
      </c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1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4">
        <v>11</v>
      </c>
      <c r="B26" s="7" t="s">
        <v>16</v>
      </c>
      <c r="C26" s="18">
        <v>0</v>
      </c>
      <c r="D26" s="18">
        <v>0</v>
      </c>
      <c r="E26" s="18">
        <v>0</v>
      </c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1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14">
        <v>13</v>
      </c>
      <c r="B28" s="7" t="s">
        <v>18</v>
      </c>
      <c r="C28" s="18">
        <v>0.75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2723.25</v>
      </c>
    </row>
    <row r="29" spans="1:10" ht="45.75" thickBot="1" x14ac:dyDescent="0.3">
      <c r="A29" s="14">
        <v>14</v>
      </c>
      <c r="B29" s="7" t="s">
        <v>19</v>
      </c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14">
        <v>16</v>
      </c>
      <c r="B31" s="7" t="s">
        <v>21</v>
      </c>
      <c r="C31" s="18">
        <v>1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4336.6400000000003</v>
      </c>
    </row>
    <row r="32" spans="1:10" ht="16.5" thickBot="1" x14ac:dyDescent="0.3">
      <c r="A32" s="14">
        <v>17</v>
      </c>
      <c r="B32" s="7" t="s">
        <v>22</v>
      </c>
      <c r="C32" s="18">
        <v>1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2990.4</v>
      </c>
    </row>
    <row r="33" spans="1:10" ht="16.5" thickBot="1" x14ac:dyDescent="0.3">
      <c r="A33" s="14">
        <v>18</v>
      </c>
      <c r="B33" s="7" t="s">
        <v>23</v>
      </c>
      <c r="C33" s="18">
        <v>0.5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7" t="s">
        <v>24</v>
      </c>
      <c r="C34" s="18">
        <v>1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2670</v>
      </c>
    </row>
    <row r="35" spans="1:10" ht="30.75" thickBot="1" x14ac:dyDescent="0.3">
      <c r="A35" s="14">
        <v>20</v>
      </c>
      <c r="B35" s="7" t="s">
        <v>25</v>
      </c>
      <c r="C35" s="18">
        <v>3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8811</v>
      </c>
    </row>
    <row r="36" spans="1:10" ht="16.5" thickBot="1" x14ac:dyDescent="0.3">
      <c r="A36" s="14">
        <v>21</v>
      </c>
      <c r="B36" s="7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4619.6149999999998</v>
      </c>
    </row>
    <row r="37" spans="1:10" ht="30.75" thickBot="1" x14ac:dyDescent="0.3">
      <c r="A37" s="14">
        <v>22</v>
      </c>
      <c r="B37" s="7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1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14">
        <v>24</v>
      </c>
      <c r="B39" s="7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30.75" thickBot="1" x14ac:dyDescent="0.3">
      <c r="A40" s="1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13" customFormat="1" ht="15.75" x14ac:dyDescent="0.25">
      <c r="A41" s="155"/>
      <c r="B41" s="157" t="s">
        <v>32</v>
      </c>
      <c r="C41" s="145">
        <f>SUM(C11:C40)</f>
        <v>18.75</v>
      </c>
      <c r="D41" s="145"/>
      <c r="E41" s="145"/>
      <c r="F41" s="22"/>
      <c r="G41" s="145"/>
      <c r="H41" s="145"/>
      <c r="I41" s="22"/>
      <c r="J41" s="141">
        <f>SUM(J11:J40)</f>
        <v>108899.2375</v>
      </c>
    </row>
    <row r="42" spans="1:10" s="13" customFormat="1" ht="16.5" thickBot="1" x14ac:dyDescent="0.3">
      <c r="A42" s="156"/>
      <c r="B42" s="158"/>
      <c r="C42" s="146"/>
      <c r="D42" s="146"/>
      <c r="E42" s="146"/>
      <c r="F42" s="23"/>
      <c r="G42" s="146"/>
      <c r="H42" s="146"/>
      <c r="I42" s="23"/>
      <c r="J42" s="142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40" t="s">
        <v>33</v>
      </c>
      <c r="C44" s="140"/>
      <c r="D44" s="140"/>
      <c r="E44" s="140"/>
      <c r="F44" s="140" t="s">
        <v>245</v>
      </c>
      <c r="G44" s="140"/>
      <c r="H44" s="140"/>
      <c r="I44" s="140"/>
    </row>
    <row r="45" spans="1:10" s="13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13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B44:E44"/>
    <mergeCell ref="F44:I44"/>
    <mergeCell ref="B45:E45"/>
    <mergeCell ref="F45:I45"/>
    <mergeCell ref="B46:E46"/>
    <mergeCell ref="F46:I46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</mergeCells>
  <pageMargins left="0.7" right="0.7" top="0.75" bottom="0.75" header="0.3" footer="0.3"/>
  <pageSetup paperSize="9" scale="77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7"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9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196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97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92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92">
        <v>2</v>
      </c>
      <c r="B12" s="25" t="s">
        <v>71</v>
      </c>
      <c r="C12" s="18">
        <v>1</v>
      </c>
      <c r="D12" s="18">
        <v>4619</v>
      </c>
      <c r="E12" s="18"/>
      <c r="F12" s="18">
        <f t="shared" ref="F12:F18" si="0">D12+E12</f>
        <v>4619</v>
      </c>
      <c r="G12" s="18">
        <f>F12*30%</f>
        <v>1385.7</v>
      </c>
      <c r="H12" s="18"/>
      <c r="I12" s="18">
        <f>F12+G12+H12</f>
        <v>6004.7</v>
      </c>
      <c r="J12" s="16">
        <f>I12*C12</f>
        <v>6004.7</v>
      </c>
    </row>
    <row r="13" spans="1:10" ht="2.25" customHeight="1" x14ac:dyDescent="0.25">
      <c r="A13" s="155">
        <v>3</v>
      </c>
      <c r="B13" s="27"/>
      <c r="C13" s="145">
        <v>4.5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41576.534999999996</v>
      </c>
    </row>
    <row r="14" spans="1:10" ht="18" customHeight="1" thickBot="1" x14ac:dyDescent="0.3">
      <c r="A14" s="156"/>
      <c r="B14" s="25" t="s">
        <v>78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92">
        <v>4</v>
      </c>
      <c r="B15" s="25" t="s">
        <v>73</v>
      </c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18"/>
      <c r="I15" s="18">
        <f>F15+G15</f>
        <v>0</v>
      </c>
      <c r="J15" s="16">
        <f>I15*C15</f>
        <v>0</v>
      </c>
    </row>
    <row r="16" spans="1:10" ht="16.5" thickBot="1" x14ac:dyDescent="0.3">
      <c r="A16" s="92">
        <v>5</v>
      </c>
      <c r="B16" s="25" t="s">
        <v>76</v>
      </c>
      <c r="C16" s="18">
        <v>0</v>
      </c>
      <c r="D16" s="18">
        <v>0</v>
      </c>
      <c r="E16" s="18">
        <v>0</v>
      </c>
      <c r="F16" s="18">
        <f t="shared" ref="F16:F17" si="1">D16+E16</f>
        <v>0</v>
      </c>
      <c r="G16" s="18">
        <f t="shared" ref="G16:G17" si="2">F16*30%</f>
        <v>0</v>
      </c>
      <c r="H16" s="18"/>
      <c r="I16" s="18">
        <f t="shared" ref="I16:I17" si="3">F16+G16</f>
        <v>0</v>
      </c>
      <c r="J16" s="16">
        <f t="shared" ref="J16:J17" si="4">I16*C16</f>
        <v>0</v>
      </c>
    </row>
    <row r="17" spans="1:10" ht="16.5" thickBot="1" x14ac:dyDescent="0.3">
      <c r="A17" s="92">
        <v>6</v>
      </c>
      <c r="B17" s="25" t="s">
        <v>61</v>
      </c>
      <c r="C17" s="18">
        <v>0.75</v>
      </c>
      <c r="D17" s="18">
        <v>5660</v>
      </c>
      <c r="E17" s="18">
        <f t="shared" ref="E17" si="5">D17*10%</f>
        <v>566</v>
      </c>
      <c r="F17" s="18">
        <f t="shared" si="1"/>
        <v>6226</v>
      </c>
      <c r="G17" s="18">
        <f t="shared" si="2"/>
        <v>1867.8</v>
      </c>
      <c r="H17" s="18"/>
      <c r="I17" s="18">
        <f t="shared" si="3"/>
        <v>8093.8</v>
      </c>
      <c r="J17" s="16">
        <f t="shared" si="4"/>
        <v>6070.35</v>
      </c>
    </row>
    <row r="18" spans="1:10" ht="15" customHeight="1" thickBot="1" x14ac:dyDescent="0.3">
      <c r="A18" s="92">
        <v>7</v>
      </c>
      <c r="B18" s="25" t="s">
        <v>72</v>
      </c>
      <c r="C18" s="18">
        <v>0</v>
      </c>
      <c r="D18" s="18">
        <v>0</v>
      </c>
      <c r="E18" s="18">
        <v>0</v>
      </c>
      <c r="F18" s="18">
        <f t="shared" si="0"/>
        <v>0</v>
      </c>
      <c r="G18" s="18">
        <f>F18*30%</f>
        <v>0</v>
      </c>
      <c r="H18" s="18"/>
      <c r="I18" s="18">
        <f>F18+G18</f>
        <v>0</v>
      </c>
      <c r="J18" s="16">
        <f>I18*C18</f>
        <v>0</v>
      </c>
    </row>
    <row r="19" spans="1:10" ht="28.5" customHeight="1" thickBot="1" x14ac:dyDescent="0.3">
      <c r="A19" s="92">
        <v>8</v>
      </c>
      <c r="B19" s="25" t="s">
        <v>77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5" customHeight="1" thickBot="1" x14ac:dyDescent="0.3">
      <c r="A20" s="92">
        <v>9</v>
      </c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6">C20*I20</f>
        <v>0</v>
      </c>
    </row>
    <row r="21" spans="1:10" ht="15" customHeight="1" thickBot="1" x14ac:dyDescent="0.3">
      <c r="A21" s="92">
        <v>10</v>
      </c>
      <c r="B21" s="25" t="s">
        <v>74</v>
      </c>
      <c r="C21" s="18">
        <v>0.5</v>
      </c>
      <c r="D21" s="18">
        <v>4379</v>
      </c>
      <c r="E21" s="18"/>
      <c r="F21" s="18"/>
      <c r="G21" s="18"/>
      <c r="H21" s="20"/>
      <c r="I21" s="20">
        <f>D21+E21+G21</f>
        <v>4379</v>
      </c>
      <c r="J21" s="16">
        <f>I21*C21</f>
        <v>2189.5</v>
      </c>
    </row>
    <row r="22" spans="1:10" ht="15" customHeight="1" thickBot="1" x14ac:dyDescent="0.3">
      <c r="A22" s="92">
        <v>11</v>
      </c>
      <c r="B22" s="25"/>
      <c r="C22" s="18"/>
      <c r="D22" s="18"/>
      <c r="E22" s="18"/>
      <c r="F22" s="18"/>
      <c r="G22" s="18"/>
      <c r="H22" s="20"/>
      <c r="I22" s="20"/>
      <c r="J22" s="16"/>
    </row>
    <row r="23" spans="1:10" ht="41.25" customHeight="1" thickBot="1" x14ac:dyDescent="0.3">
      <c r="A23" s="92">
        <v>12</v>
      </c>
      <c r="B23" s="25" t="s">
        <v>18</v>
      </c>
      <c r="C23" s="18">
        <v>0</v>
      </c>
      <c r="D23" s="18">
        <v>0</v>
      </c>
      <c r="E23" s="18"/>
      <c r="F23" s="18"/>
      <c r="G23" s="18">
        <f t="shared" ref="G23:G31" si="7">F23*30%</f>
        <v>0</v>
      </c>
      <c r="H23" s="18"/>
      <c r="I23" s="18"/>
      <c r="J23" s="16">
        <f>D23*C23</f>
        <v>0</v>
      </c>
    </row>
    <row r="24" spans="1:10" ht="26.25" thickBot="1" x14ac:dyDescent="0.3">
      <c r="A24" s="92">
        <v>13</v>
      </c>
      <c r="B24" s="25" t="s">
        <v>65</v>
      </c>
      <c r="C24" s="18">
        <v>1.5</v>
      </c>
      <c r="D24" s="18">
        <v>3631</v>
      </c>
      <c r="E24" s="18"/>
      <c r="F24" s="18"/>
      <c r="G24" s="18">
        <f t="shared" si="7"/>
        <v>0</v>
      </c>
      <c r="H24" s="20"/>
      <c r="I24" s="20">
        <f>D24+E24+H24</f>
        <v>3631</v>
      </c>
      <c r="J24" s="16">
        <f>I24*C24</f>
        <v>5446.5</v>
      </c>
    </row>
    <row r="25" spans="1:10" ht="16.5" customHeight="1" thickBot="1" x14ac:dyDescent="0.3">
      <c r="A25" s="92">
        <v>14</v>
      </c>
      <c r="B25" s="25" t="s">
        <v>21</v>
      </c>
      <c r="C25" s="18">
        <v>1</v>
      </c>
      <c r="D25" s="18">
        <v>3872</v>
      </c>
      <c r="E25" s="18"/>
      <c r="F25" s="18"/>
      <c r="G25" s="18">
        <f t="shared" si="7"/>
        <v>0</v>
      </c>
      <c r="H25" s="20">
        <f>D25*12%</f>
        <v>464.64</v>
      </c>
      <c r="I25" s="20">
        <f>D25+H25</f>
        <v>4336.6400000000003</v>
      </c>
      <c r="J25" s="16">
        <f t="shared" ref="J25:J31" si="8">C25*I25</f>
        <v>4336.6400000000003</v>
      </c>
    </row>
    <row r="26" spans="1:10" ht="12.75" customHeight="1" thickBot="1" x14ac:dyDescent="0.3">
      <c r="A26" s="92">
        <v>15</v>
      </c>
      <c r="B26" s="25" t="s">
        <v>22</v>
      </c>
      <c r="C26" s="18">
        <v>0.5</v>
      </c>
      <c r="D26" s="24">
        <v>2670</v>
      </c>
      <c r="E26" s="18"/>
      <c r="F26" s="18"/>
      <c r="G26" s="18">
        <f t="shared" si="7"/>
        <v>0</v>
      </c>
      <c r="H26" s="20">
        <f>D26*12%</f>
        <v>320.39999999999998</v>
      </c>
      <c r="I26" s="20">
        <f>D26+H26</f>
        <v>2990.4</v>
      </c>
      <c r="J26" s="16">
        <f t="shared" si="8"/>
        <v>1495.2</v>
      </c>
    </row>
    <row r="27" spans="1:10" ht="27" customHeight="1" thickBot="1" x14ac:dyDescent="0.3">
      <c r="A27" s="92">
        <v>16</v>
      </c>
      <c r="B27" s="25" t="s">
        <v>86</v>
      </c>
      <c r="C27" s="18">
        <v>2</v>
      </c>
      <c r="D27" s="18">
        <v>2670</v>
      </c>
      <c r="E27" s="18"/>
      <c r="F27" s="18"/>
      <c r="G27" s="18">
        <f t="shared" si="7"/>
        <v>0</v>
      </c>
      <c r="H27" s="20"/>
      <c r="I27" s="20"/>
      <c r="J27" s="16">
        <f>D27*C27</f>
        <v>5340</v>
      </c>
    </row>
    <row r="28" spans="1:10" ht="16.5" thickBot="1" x14ac:dyDescent="0.3">
      <c r="A28" s="92">
        <v>17</v>
      </c>
      <c r="B28" s="25" t="s">
        <v>79</v>
      </c>
      <c r="C28" s="18">
        <v>0</v>
      </c>
      <c r="D28" s="18">
        <v>0</v>
      </c>
      <c r="E28" s="18"/>
      <c r="F28" s="18"/>
      <c r="G28" s="18">
        <f t="shared" si="7"/>
        <v>0</v>
      </c>
      <c r="H28" s="20"/>
      <c r="I28" s="20"/>
      <c r="J28" s="16">
        <f>2670*C28</f>
        <v>0</v>
      </c>
    </row>
    <row r="29" spans="1:10" ht="26.25" thickBot="1" x14ac:dyDescent="0.3">
      <c r="A29" s="92">
        <v>18</v>
      </c>
      <c r="B29" s="25" t="s">
        <v>25</v>
      </c>
      <c r="C29" s="18">
        <v>0</v>
      </c>
      <c r="D29" s="18">
        <v>0</v>
      </c>
      <c r="E29" s="18"/>
      <c r="F29" s="18"/>
      <c r="G29" s="18">
        <f t="shared" si="7"/>
        <v>0</v>
      </c>
      <c r="H29" s="20">
        <f>D29*10%</f>
        <v>0</v>
      </c>
      <c r="I29" s="20">
        <f>D29+H29</f>
        <v>0</v>
      </c>
      <c r="J29" s="16">
        <f t="shared" si="8"/>
        <v>0</v>
      </c>
    </row>
    <row r="30" spans="1:10" ht="16.5" thickBot="1" x14ac:dyDescent="0.3">
      <c r="A30" s="92">
        <v>19</v>
      </c>
      <c r="B30" s="25" t="s">
        <v>83</v>
      </c>
      <c r="C30" s="18">
        <v>3</v>
      </c>
      <c r="D30" s="18">
        <v>3872</v>
      </c>
      <c r="E30" s="18"/>
      <c r="F30" s="18"/>
      <c r="G30" s="18">
        <f t="shared" si="7"/>
        <v>0</v>
      </c>
      <c r="H30" s="20">
        <f>D30*10%</f>
        <v>387.20000000000005</v>
      </c>
      <c r="I30" s="20">
        <f>D30+H30</f>
        <v>4259.2</v>
      </c>
      <c r="J30" s="16">
        <f t="shared" si="8"/>
        <v>12777.599999999999</v>
      </c>
    </row>
    <row r="31" spans="1:10" ht="16.5" thickBot="1" x14ac:dyDescent="0.3">
      <c r="A31" s="93">
        <v>20</v>
      </c>
      <c r="B31" s="27" t="s">
        <v>80</v>
      </c>
      <c r="C31" s="18">
        <v>0</v>
      </c>
      <c r="D31" s="18">
        <v>0</v>
      </c>
      <c r="E31" s="18"/>
      <c r="F31" s="18"/>
      <c r="G31" s="18">
        <f t="shared" si="7"/>
        <v>0</v>
      </c>
      <c r="H31" s="20">
        <v>0</v>
      </c>
      <c r="I31" s="20">
        <f>D31+H31</f>
        <v>0</v>
      </c>
      <c r="J31" s="16">
        <f t="shared" si="8"/>
        <v>0</v>
      </c>
    </row>
    <row r="32" spans="1:10" ht="15.75" x14ac:dyDescent="0.25">
      <c r="A32" s="155"/>
      <c r="B32" s="157" t="s">
        <v>32</v>
      </c>
      <c r="C32" s="145">
        <f>C11+C12+C13+C15+C16+C17+C18+C19+C20+C21+C23+C24+C25+C26+C27+C28+C29+C30+C31</f>
        <v>15.75</v>
      </c>
      <c r="D32" s="145"/>
      <c r="E32" s="145"/>
      <c r="F32" s="89"/>
      <c r="G32" s="145"/>
      <c r="H32" s="145"/>
      <c r="I32" s="89"/>
      <c r="J32" s="141">
        <f>J11+J12+J13+J15+J16+J17+J18+J19+J20+J21+J23+J24+J25+J26+J27+J28+J29+J30+J31</f>
        <v>95889.095000000001</v>
      </c>
    </row>
    <row r="33" spans="1:10" ht="16.5" thickBot="1" x14ac:dyDescent="0.3">
      <c r="A33" s="156"/>
      <c r="B33" s="158"/>
      <c r="C33" s="146"/>
      <c r="D33" s="146"/>
      <c r="E33" s="146"/>
      <c r="F33" s="90"/>
      <c r="G33" s="146"/>
      <c r="H33" s="146"/>
      <c r="I33" s="90"/>
      <c r="J33" s="142"/>
    </row>
    <row r="35" spans="1:10" x14ac:dyDescent="0.25">
      <c r="A35" s="88"/>
      <c r="B35" s="140" t="s">
        <v>33</v>
      </c>
      <c r="C35" s="140"/>
      <c r="D35" s="140"/>
      <c r="E35" s="140"/>
      <c r="F35" s="140" t="s">
        <v>248</v>
      </c>
      <c r="G35" s="140"/>
      <c r="H35" s="140"/>
      <c r="I35" s="140"/>
      <c r="J35" s="88"/>
    </row>
    <row r="36" spans="1:10" x14ac:dyDescent="0.25">
      <c r="A36" s="88"/>
      <c r="B36" s="140" t="s">
        <v>34</v>
      </c>
      <c r="C36" s="140"/>
      <c r="D36" s="140"/>
      <c r="E36" s="140"/>
      <c r="F36" s="140" t="s">
        <v>69</v>
      </c>
      <c r="G36" s="140"/>
      <c r="H36" s="140"/>
      <c r="I36" s="140"/>
      <c r="J36" s="88"/>
    </row>
    <row r="37" spans="1:10" ht="15.75" customHeight="1" x14ac:dyDescent="0.25">
      <c r="A37" s="88"/>
      <c r="B37" s="140" t="s">
        <v>35</v>
      </c>
      <c r="C37" s="140"/>
      <c r="D37" s="140"/>
      <c r="E37" s="140"/>
      <c r="F37" s="140"/>
      <c r="G37" s="140"/>
      <c r="H37" s="140"/>
      <c r="I37" s="140"/>
      <c r="J37" s="88"/>
    </row>
    <row r="38" spans="1:10" ht="15.75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s="88" customFormat="1" x14ac:dyDescent="0.25"/>
    <row r="40" spans="1:10" s="88" customFormat="1" x14ac:dyDescent="0.25"/>
    <row r="41" spans="1:10" s="88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88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88" customFormat="1" x14ac:dyDescent="0.25">
      <c r="A43"/>
      <c r="B43" s="91"/>
      <c r="C43"/>
      <c r="D43"/>
      <c r="E43"/>
      <c r="F43"/>
      <c r="G43"/>
      <c r="H43"/>
      <c r="I43"/>
      <c r="J43"/>
    </row>
    <row r="44" spans="1:10" s="88" customFormat="1" x14ac:dyDescent="0.25">
      <c r="A44"/>
      <c r="B44" s="91"/>
      <c r="C44"/>
      <c r="D44"/>
      <c r="E44"/>
      <c r="F44"/>
      <c r="G44"/>
      <c r="H44"/>
      <c r="I44"/>
      <c r="J44"/>
    </row>
  </sheetData>
  <mergeCells count="37"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F9:F10"/>
    <mergeCell ref="I9:I10"/>
    <mergeCell ref="J32:J33"/>
    <mergeCell ref="B35:E35"/>
    <mergeCell ref="F35:I35"/>
    <mergeCell ref="A32:A33"/>
    <mergeCell ref="B32:B33"/>
    <mergeCell ref="C32:C33"/>
    <mergeCell ref="D32:D33"/>
    <mergeCell ref="E32:E33"/>
    <mergeCell ref="B36:E36"/>
    <mergeCell ref="F36:I36"/>
    <mergeCell ref="B37:E37"/>
    <mergeCell ref="F37:I37"/>
    <mergeCell ref="G32:G33"/>
    <mergeCell ref="H32:H33"/>
  </mergeCells>
  <pageMargins left="0.7" right="0.7" top="0.75" bottom="0.75" header="0.3" footer="0.3"/>
  <pageSetup paperSize="9" scale="81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81" t="s">
        <v>197</v>
      </c>
      <c r="H1" s="181"/>
      <c r="I1" s="181"/>
    </row>
    <row r="2" spans="1:10" x14ac:dyDescent="0.25">
      <c r="F2" s="10"/>
      <c r="G2" s="181"/>
      <c r="H2" s="181"/>
      <c r="I2" s="181"/>
    </row>
    <row r="3" spans="1:10" ht="19.5" customHeight="1" x14ac:dyDescent="0.25">
      <c r="F3" s="10"/>
      <c r="G3" s="10"/>
      <c r="H3" s="10" t="s">
        <v>57</v>
      </c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98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98">
        <v>1</v>
      </c>
      <c r="B11" s="25" t="s">
        <v>99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f>I11*C11</f>
        <v>9851.27</v>
      </c>
    </row>
    <row r="12" spans="1:10" ht="2.25" customHeight="1" x14ac:dyDescent="0.25">
      <c r="A12" s="155">
        <v>2</v>
      </c>
      <c r="B12" s="27"/>
      <c r="C12" s="145">
        <v>4</v>
      </c>
      <c r="D12" s="145">
        <v>6461</v>
      </c>
      <c r="E12" s="145">
        <f>D12*10%</f>
        <v>646.1</v>
      </c>
      <c r="F12" s="145">
        <f t="shared" ref="F12" si="0">D12+E12</f>
        <v>7107.1</v>
      </c>
      <c r="G12" s="145">
        <f>F12*30%</f>
        <v>2132.13</v>
      </c>
      <c r="H12" s="145"/>
      <c r="I12" s="145">
        <f>F12+G12</f>
        <v>9239.23</v>
      </c>
      <c r="J12" s="141">
        <f>C12*I12</f>
        <v>36956.92</v>
      </c>
    </row>
    <row r="13" spans="1:10" ht="18" customHeight="1" thickBot="1" x14ac:dyDescent="0.3">
      <c r="A13" s="156"/>
      <c r="B13" s="25" t="s">
        <v>100</v>
      </c>
      <c r="C13" s="146"/>
      <c r="D13" s="146"/>
      <c r="E13" s="146"/>
      <c r="F13" s="146"/>
      <c r="G13" s="146"/>
      <c r="H13" s="146"/>
      <c r="I13" s="146"/>
      <c r="J13" s="142"/>
    </row>
    <row r="14" spans="1:10" ht="16.5" thickBot="1" x14ac:dyDescent="0.3">
      <c r="A14" s="98">
        <v>3</v>
      </c>
      <c r="B14" s="25" t="s">
        <v>101</v>
      </c>
      <c r="C14" s="18">
        <v>0.5</v>
      </c>
      <c r="D14" s="18">
        <v>6461</v>
      </c>
      <c r="E14" s="18">
        <f t="shared" ref="E14" si="1">D14*10%</f>
        <v>646.1</v>
      </c>
      <c r="F14" s="18">
        <f t="shared" ref="F14" si="2">D14+E14</f>
        <v>7107.1</v>
      </c>
      <c r="G14" s="18">
        <f t="shared" ref="G14" si="3">F14*30%</f>
        <v>2132.13</v>
      </c>
      <c r="H14" s="18"/>
      <c r="I14" s="18">
        <f t="shared" ref="I14" si="4">F14+G14</f>
        <v>9239.23</v>
      </c>
      <c r="J14" s="16">
        <f t="shared" ref="J14" si="5">I14*C14</f>
        <v>4619.6149999999998</v>
      </c>
    </row>
    <row r="15" spans="1:10" ht="15" customHeight="1" thickBot="1" x14ac:dyDescent="0.3">
      <c r="A15" s="98"/>
      <c r="B15" s="25"/>
      <c r="C15" s="18">
        <v>0</v>
      </c>
      <c r="D15" s="18">
        <v>0</v>
      </c>
      <c r="E15" s="18">
        <f>D15*10%</f>
        <v>0</v>
      </c>
      <c r="F15" s="18">
        <f>D15+E15</f>
        <v>0</v>
      </c>
      <c r="G15" s="18">
        <f>F15*30%</f>
        <v>0</v>
      </c>
      <c r="H15" s="20"/>
      <c r="I15" s="20">
        <f>F15+G15</f>
        <v>0</v>
      </c>
      <c r="J15" s="16">
        <f t="shared" ref="J15" si="6">C15*I15</f>
        <v>0</v>
      </c>
    </row>
    <row r="16" spans="1:10" ht="16.5" thickBot="1" x14ac:dyDescent="0.3">
      <c r="A16" s="98"/>
      <c r="B16" s="25"/>
      <c r="C16" s="18"/>
      <c r="D16" s="18"/>
      <c r="E16" s="18"/>
      <c r="F16" s="18"/>
      <c r="G16" s="18"/>
      <c r="H16" s="20"/>
      <c r="I16" s="20"/>
      <c r="J16" s="16"/>
    </row>
    <row r="17" spans="1:10" ht="16.5" customHeight="1" thickBot="1" x14ac:dyDescent="0.3">
      <c r="A17" s="98"/>
      <c r="B17" s="25"/>
      <c r="C17" s="18"/>
      <c r="D17" s="18"/>
      <c r="E17" s="18"/>
      <c r="F17" s="18"/>
      <c r="G17" s="18"/>
      <c r="H17" s="20"/>
      <c r="I17" s="20"/>
      <c r="J17" s="16"/>
    </row>
    <row r="18" spans="1:10" ht="12.75" customHeight="1" thickBot="1" x14ac:dyDescent="0.3">
      <c r="A18" s="98"/>
      <c r="B18" s="25"/>
      <c r="C18" s="18"/>
      <c r="D18" s="24"/>
      <c r="E18" s="18"/>
      <c r="F18" s="18"/>
      <c r="G18" s="18"/>
      <c r="H18" s="20"/>
      <c r="I18" s="20"/>
      <c r="J18" s="16"/>
    </row>
    <row r="19" spans="1:10" ht="16.5" thickBot="1" x14ac:dyDescent="0.3">
      <c r="A19" s="98">
        <v>19</v>
      </c>
      <c r="B19" s="25"/>
      <c r="C19" s="18"/>
      <c r="D19" s="107"/>
      <c r="E19" s="18"/>
      <c r="F19" s="18"/>
      <c r="G19" s="18"/>
      <c r="H19" s="20"/>
      <c r="I19" s="20"/>
      <c r="J19" s="16"/>
    </row>
    <row r="20" spans="1:10" ht="15.75" x14ac:dyDescent="0.25">
      <c r="A20" s="155"/>
      <c r="B20" s="157" t="s">
        <v>32</v>
      </c>
      <c r="C20" s="145">
        <f>C11+C12+C14+C15+C16+C17+C18+C19</f>
        <v>5.5</v>
      </c>
      <c r="D20" s="145"/>
      <c r="E20" s="145"/>
      <c r="F20" s="94"/>
      <c r="G20" s="145"/>
      <c r="H20" s="145"/>
      <c r="I20" s="94"/>
      <c r="J20" s="141">
        <f>J11+J12+J14+J15+J16+J17+J18+J19</f>
        <v>51427.805</v>
      </c>
    </row>
    <row r="21" spans="1:10" ht="16.5" thickBot="1" x14ac:dyDescent="0.3">
      <c r="A21" s="156"/>
      <c r="B21" s="158"/>
      <c r="C21" s="146"/>
      <c r="D21" s="146"/>
      <c r="E21" s="146"/>
      <c r="F21" s="95"/>
      <c r="G21" s="146"/>
      <c r="H21" s="146"/>
      <c r="I21" s="95"/>
      <c r="J21" s="142"/>
    </row>
    <row r="23" spans="1:10" x14ac:dyDescent="0.25">
      <c r="A23" s="102"/>
      <c r="B23" s="140" t="s">
        <v>33</v>
      </c>
      <c r="C23" s="140"/>
      <c r="D23" s="140"/>
      <c r="E23" s="140"/>
      <c r="F23" s="140" t="s">
        <v>102</v>
      </c>
      <c r="G23" s="140"/>
      <c r="H23" s="140"/>
      <c r="I23" s="140"/>
      <c r="J23" s="102"/>
    </row>
    <row r="24" spans="1:10" x14ac:dyDescent="0.25">
      <c r="A24" s="102"/>
      <c r="B24" s="140" t="s">
        <v>34</v>
      </c>
      <c r="C24" s="140"/>
      <c r="D24" s="140"/>
      <c r="E24" s="140"/>
      <c r="F24" s="140" t="s">
        <v>69</v>
      </c>
      <c r="G24" s="140"/>
      <c r="H24" s="140"/>
      <c r="I24" s="140"/>
      <c r="J24" s="102"/>
    </row>
    <row r="25" spans="1:10" ht="15.75" customHeight="1" x14ac:dyDescent="0.25">
      <c r="A25" s="102"/>
      <c r="B25" s="140" t="s">
        <v>35</v>
      </c>
      <c r="C25" s="140"/>
      <c r="D25" s="140"/>
      <c r="E25" s="140"/>
      <c r="F25" s="140"/>
      <c r="G25" s="140"/>
      <c r="H25" s="140"/>
      <c r="I25" s="140"/>
      <c r="J25" s="102"/>
    </row>
    <row r="26" spans="1:10" ht="15.75" customHeight="1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s="102" customFormat="1" x14ac:dyDescent="0.25"/>
    <row r="28" spans="1:10" s="102" customFormat="1" x14ac:dyDescent="0.25"/>
    <row r="29" spans="1:10" s="102" customFormat="1" x14ac:dyDescent="0.25">
      <c r="A29" s="10"/>
      <c r="B29" s="10"/>
      <c r="C29" s="10"/>
      <c r="D29" s="10"/>
      <c r="E29" s="10"/>
      <c r="F29"/>
      <c r="G29"/>
      <c r="H29"/>
      <c r="I29"/>
      <c r="J29"/>
    </row>
    <row r="30" spans="1:10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0" s="102" customFormat="1" x14ac:dyDescent="0.25">
      <c r="A31"/>
      <c r="B31" s="101"/>
      <c r="C31"/>
      <c r="D31"/>
      <c r="E31"/>
      <c r="F31"/>
      <c r="G31"/>
      <c r="H31"/>
      <c r="I31"/>
      <c r="J31"/>
    </row>
    <row r="32" spans="1:10" s="102" customFormat="1" x14ac:dyDescent="0.25">
      <c r="A32"/>
      <c r="B32" s="101"/>
      <c r="C32"/>
      <c r="D32"/>
      <c r="E32"/>
      <c r="F32"/>
      <c r="G32"/>
      <c r="H32"/>
      <c r="I32"/>
      <c r="J32"/>
    </row>
  </sheetData>
  <mergeCells count="37">
    <mergeCell ref="B24:E24"/>
    <mergeCell ref="F24:I24"/>
    <mergeCell ref="B25:E25"/>
    <mergeCell ref="F25:I25"/>
    <mergeCell ref="G20:G21"/>
    <mergeCell ref="H20:H21"/>
    <mergeCell ref="J20:J21"/>
    <mergeCell ref="B23:E23"/>
    <mergeCell ref="F23:I23"/>
    <mergeCell ref="A20:A21"/>
    <mergeCell ref="B20:B21"/>
    <mergeCell ref="C20:C21"/>
    <mergeCell ref="D20:D21"/>
    <mergeCell ref="E20:E21"/>
    <mergeCell ref="J9:J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3" workbookViewId="0">
      <selection activeCell="Q19" sqref="Q19"/>
    </sheetView>
  </sheetViews>
  <sheetFormatPr defaultRowHeight="15" x14ac:dyDescent="0.25"/>
  <cols>
    <col min="1" max="1" width="4.42578125" customWidth="1"/>
    <col min="2" max="2" width="23.42578125" style="101" customWidth="1"/>
    <col min="3" max="3" width="8.5703125" customWidth="1"/>
    <col min="4" max="4" width="9.28515625" bestFit="1" customWidth="1"/>
    <col min="5" max="5" width="8.5703125" customWidth="1"/>
    <col min="6" max="6" width="7.42578125" customWidth="1"/>
    <col min="7" max="7" width="8.42578125" customWidth="1"/>
    <col min="8" max="8" width="9.28515625" customWidth="1"/>
    <col min="9" max="9" width="8.7109375" customWidth="1"/>
    <col min="10" max="10" width="7.28515625" customWidth="1"/>
    <col min="11" max="11" width="6.140625" customWidth="1"/>
  </cols>
  <sheetData>
    <row r="1" spans="1:12" ht="76.5" customHeight="1" x14ac:dyDescent="0.25">
      <c r="F1" s="1"/>
      <c r="G1" s="151" t="s">
        <v>260</v>
      </c>
      <c r="H1" s="151"/>
      <c r="I1" s="151"/>
    </row>
    <row r="2" spans="1:12" ht="39" customHeight="1" x14ac:dyDescent="0.25">
      <c r="F2" s="10"/>
      <c r="G2" s="151"/>
      <c r="H2" s="151"/>
      <c r="I2" s="151"/>
    </row>
    <row r="3" spans="1:12" ht="28.5" customHeight="1" x14ac:dyDescent="0.25">
      <c r="F3" s="10"/>
      <c r="G3" s="10"/>
      <c r="H3" s="10"/>
      <c r="I3" s="10"/>
    </row>
    <row r="4" spans="1:12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2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2" hidden="1" x14ac:dyDescent="0.25"/>
    <row r="7" spans="1:12" ht="29.25" customHeight="1" x14ac:dyDescent="0.25">
      <c r="A7" s="153" t="s">
        <v>109</v>
      </c>
      <c r="B7" s="153"/>
      <c r="C7" s="153"/>
      <c r="D7" s="153"/>
      <c r="E7" s="153"/>
      <c r="F7" s="153"/>
      <c r="G7" s="153"/>
      <c r="H7" s="153"/>
      <c r="I7" s="153"/>
    </row>
    <row r="8" spans="1:12" ht="6.75" customHeight="1" thickBot="1" x14ac:dyDescent="0.3"/>
    <row r="9" spans="1:12" ht="25.5" customHeight="1" x14ac:dyDescent="0.25">
      <c r="A9" s="155"/>
      <c r="B9" s="161"/>
      <c r="C9" s="179" t="s">
        <v>2</v>
      </c>
      <c r="D9" s="147" t="s">
        <v>3</v>
      </c>
      <c r="E9" s="179" t="s">
        <v>4</v>
      </c>
      <c r="F9" s="138"/>
      <c r="G9" s="179" t="s">
        <v>106</v>
      </c>
      <c r="H9" s="179" t="s">
        <v>263</v>
      </c>
      <c r="I9" s="179" t="s">
        <v>107</v>
      </c>
      <c r="J9" s="179" t="s">
        <v>5</v>
      </c>
      <c r="K9" s="179" t="s">
        <v>264</v>
      </c>
      <c r="L9" s="179" t="s">
        <v>6</v>
      </c>
    </row>
    <row r="10" spans="1:12" ht="31.5" customHeight="1" thickBot="1" x14ac:dyDescent="0.3">
      <c r="A10" s="156"/>
      <c r="B10" s="162"/>
      <c r="C10" s="180"/>
      <c r="D10" s="148"/>
      <c r="E10" s="180"/>
      <c r="F10" s="139"/>
      <c r="G10" s="180"/>
      <c r="H10" s="180"/>
      <c r="I10" s="180"/>
      <c r="J10" s="180"/>
      <c r="K10" s="180"/>
      <c r="L10" s="180"/>
    </row>
    <row r="11" spans="1:12" ht="16.5" thickBot="1" x14ac:dyDescent="0.3">
      <c r="A11" s="98">
        <v>1</v>
      </c>
      <c r="B11" s="25" t="s">
        <v>103</v>
      </c>
      <c r="C11" s="20">
        <v>1</v>
      </c>
      <c r="D11" s="41">
        <v>8010</v>
      </c>
      <c r="E11" s="41">
        <f>D11*10%</f>
        <v>801</v>
      </c>
      <c r="F11" s="41">
        <f>D11+E11</f>
        <v>8811</v>
      </c>
      <c r="G11" s="41">
        <f>F11*25%</f>
        <v>2202.75</v>
      </c>
      <c r="H11" s="41">
        <f>F11+G11</f>
        <v>11013.75</v>
      </c>
      <c r="I11" s="41">
        <f>H11*30%</f>
        <v>3304.125</v>
      </c>
      <c r="J11" s="41"/>
      <c r="K11" s="41">
        <f>H11+I11</f>
        <v>14317.875</v>
      </c>
      <c r="L11" s="41">
        <f>K11*C11</f>
        <v>14317.875</v>
      </c>
    </row>
    <row r="12" spans="1:12" ht="14.25" customHeight="1" x14ac:dyDescent="0.25">
      <c r="A12" s="155">
        <v>2</v>
      </c>
      <c r="B12" s="27"/>
      <c r="C12" s="165">
        <v>1</v>
      </c>
      <c r="D12" s="167">
        <v>6461</v>
      </c>
      <c r="E12" s="167">
        <f>D12*10%</f>
        <v>646.1</v>
      </c>
      <c r="F12" s="167">
        <f>D12+E12</f>
        <v>7107.1</v>
      </c>
      <c r="G12" s="167">
        <f t="shared" ref="G12:G17" si="0">F12*25%</f>
        <v>1776.7750000000001</v>
      </c>
      <c r="H12" s="167">
        <f>F12+G12</f>
        <v>8883.875</v>
      </c>
      <c r="I12" s="167">
        <f>H12*30%</f>
        <v>2665.1624999999999</v>
      </c>
      <c r="J12" s="167"/>
      <c r="K12" s="167">
        <f>H12+I12</f>
        <v>11549.0375</v>
      </c>
      <c r="L12" s="167">
        <f>C12*K12</f>
        <v>11549.0375</v>
      </c>
    </row>
    <row r="13" spans="1:12" ht="26.25" customHeight="1" thickBot="1" x14ac:dyDescent="0.3">
      <c r="A13" s="156"/>
      <c r="B13" s="25" t="s">
        <v>265</v>
      </c>
      <c r="C13" s="169"/>
      <c r="D13" s="170"/>
      <c r="E13" s="170"/>
      <c r="F13" s="170"/>
      <c r="G13" s="170"/>
      <c r="H13" s="170"/>
      <c r="I13" s="170"/>
      <c r="J13" s="170"/>
      <c r="K13" s="170"/>
      <c r="L13" s="170"/>
    </row>
    <row r="14" spans="1:12" ht="16.5" thickBot="1" x14ac:dyDescent="0.3">
      <c r="A14" s="98">
        <v>3</v>
      </c>
      <c r="B14" s="25" t="s">
        <v>104</v>
      </c>
      <c r="C14" s="20">
        <v>6.5</v>
      </c>
      <c r="D14" s="41">
        <v>6461</v>
      </c>
      <c r="E14" s="41">
        <f>D14*10%</f>
        <v>646.1</v>
      </c>
      <c r="F14" s="41">
        <f>D14+E14</f>
        <v>7107.1</v>
      </c>
      <c r="G14" s="41">
        <f t="shared" si="0"/>
        <v>1776.7750000000001</v>
      </c>
      <c r="H14" s="41">
        <f>F14+G14</f>
        <v>8883.875</v>
      </c>
      <c r="I14" s="41">
        <f>H14*30%</f>
        <v>2665.1624999999999</v>
      </c>
      <c r="J14" s="41"/>
      <c r="K14" s="41">
        <f>H14+I14</f>
        <v>11549.0375</v>
      </c>
      <c r="L14" s="41">
        <f>K14*C14</f>
        <v>75068.743750000009</v>
      </c>
    </row>
    <row r="15" spans="1:12" ht="26.25" thickBot="1" x14ac:dyDescent="0.3">
      <c r="A15" s="98">
        <v>4</v>
      </c>
      <c r="B15" s="25" t="s">
        <v>266</v>
      </c>
      <c r="C15" s="20">
        <v>1</v>
      </c>
      <c r="D15" s="41">
        <v>6461</v>
      </c>
      <c r="E15" s="41">
        <f>D15*10%</f>
        <v>646.1</v>
      </c>
      <c r="F15" s="41">
        <f t="shared" ref="F15:F17" si="1">D15+E15</f>
        <v>7107.1</v>
      </c>
      <c r="G15" s="41">
        <f t="shared" si="0"/>
        <v>1776.7750000000001</v>
      </c>
      <c r="H15" s="41">
        <f t="shared" ref="H15:H17" si="2">F15+G15</f>
        <v>8883.875</v>
      </c>
      <c r="I15" s="41">
        <f t="shared" ref="I15:I17" si="3">H15*30%</f>
        <v>2665.1624999999999</v>
      </c>
      <c r="J15" s="41"/>
      <c r="K15" s="41">
        <f t="shared" ref="K15:K17" si="4">H15+I15</f>
        <v>11549.0375</v>
      </c>
      <c r="L15" s="41">
        <f>K15*C15</f>
        <v>11549.0375</v>
      </c>
    </row>
    <row r="16" spans="1:12" ht="31.5" customHeight="1" thickBot="1" x14ac:dyDescent="0.3">
      <c r="A16" s="98">
        <v>5</v>
      </c>
      <c r="B16" s="25" t="s">
        <v>72</v>
      </c>
      <c r="C16" s="20">
        <v>1</v>
      </c>
      <c r="D16" s="41">
        <v>6461</v>
      </c>
      <c r="E16" s="41">
        <f>D16*10%</f>
        <v>646.1</v>
      </c>
      <c r="F16" s="41">
        <f t="shared" si="1"/>
        <v>7107.1</v>
      </c>
      <c r="G16" s="41">
        <f t="shared" si="0"/>
        <v>1776.7750000000001</v>
      </c>
      <c r="H16" s="41">
        <f t="shared" si="2"/>
        <v>8883.875</v>
      </c>
      <c r="I16" s="41">
        <f t="shared" si="3"/>
        <v>2665.1624999999999</v>
      </c>
      <c r="J16" s="41"/>
      <c r="K16" s="41">
        <f t="shared" si="4"/>
        <v>11549.0375</v>
      </c>
      <c r="L16" s="41">
        <f>K16*C16</f>
        <v>11549.0375</v>
      </c>
    </row>
    <row r="17" spans="1:12" ht="15" customHeight="1" thickBot="1" x14ac:dyDescent="0.3">
      <c r="A17" s="98"/>
      <c r="B17" s="25"/>
      <c r="C17" s="20">
        <v>0</v>
      </c>
      <c r="D17" s="20">
        <v>0</v>
      </c>
      <c r="E17" s="20">
        <f>D17*10%</f>
        <v>0</v>
      </c>
      <c r="F17" s="41">
        <f t="shared" si="1"/>
        <v>0</v>
      </c>
      <c r="G17" s="41">
        <f t="shared" si="0"/>
        <v>0</v>
      </c>
      <c r="H17" s="41">
        <f t="shared" si="2"/>
        <v>0</v>
      </c>
      <c r="I17" s="20">
        <f t="shared" si="3"/>
        <v>0</v>
      </c>
      <c r="J17" s="20"/>
      <c r="K17" s="20">
        <f t="shared" si="4"/>
        <v>0</v>
      </c>
      <c r="L17" s="41">
        <f>K17*C17</f>
        <v>0</v>
      </c>
    </row>
    <row r="18" spans="1:12" ht="27" customHeight="1" thickBot="1" x14ac:dyDescent="0.3">
      <c r="A18" s="98">
        <v>6</v>
      </c>
      <c r="B18" s="25" t="s">
        <v>105</v>
      </c>
      <c r="C18" s="20">
        <v>0.5</v>
      </c>
      <c r="D18" s="20">
        <v>4619</v>
      </c>
      <c r="E18" s="20"/>
      <c r="F18" s="20"/>
      <c r="G18" s="20"/>
      <c r="H18" s="20"/>
      <c r="I18" s="41">
        <f>D18*30%</f>
        <v>1385.7</v>
      </c>
      <c r="J18" s="41"/>
      <c r="K18" s="41">
        <f>D18+I18</f>
        <v>6004.7</v>
      </c>
      <c r="L18" s="41">
        <f>K18*C18</f>
        <v>3002.35</v>
      </c>
    </row>
    <row r="19" spans="1:12" ht="26.25" thickBot="1" x14ac:dyDescent="0.3">
      <c r="A19" s="127">
        <v>7</v>
      </c>
      <c r="B19" s="25" t="s">
        <v>25</v>
      </c>
      <c r="C19" s="56">
        <v>0.5</v>
      </c>
      <c r="D19" s="56">
        <v>2670</v>
      </c>
      <c r="E19" s="18"/>
      <c r="F19" s="18"/>
      <c r="G19" s="18"/>
      <c r="H19" s="18"/>
      <c r="I19" s="16">
        <f t="shared" ref="I19" si="5">H19*30%</f>
        <v>0</v>
      </c>
      <c r="J19" s="41">
        <f>D19*10%</f>
        <v>267</v>
      </c>
      <c r="K19" s="41">
        <f>D19+J19</f>
        <v>2937</v>
      </c>
      <c r="L19" s="16">
        <f>C19*K19</f>
        <v>1468.5</v>
      </c>
    </row>
    <row r="20" spans="1:12" ht="16.5" thickBot="1" x14ac:dyDescent="0.3">
      <c r="A20" s="98"/>
      <c r="B20" s="25"/>
      <c r="C20" s="18"/>
      <c r="D20" s="18"/>
      <c r="E20" s="18"/>
      <c r="F20" s="18"/>
      <c r="G20" s="18"/>
      <c r="H20" s="18"/>
      <c r="I20" s="16"/>
      <c r="J20" s="41"/>
      <c r="K20" s="41"/>
      <c r="L20" s="16"/>
    </row>
    <row r="21" spans="1:12" ht="15.75" x14ac:dyDescent="0.25">
      <c r="A21" s="155"/>
      <c r="B21" s="157" t="s">
        <v>32</v>
      </c>
      <c r="C21" s="145">
        <f>C11+C12+C14+C15+C16+C17+C18+C19+C20</f>
        <v>11.5</v>
      </c>
      <c r="D21" s="145"/>
      <c r="E21" s="145"/>
      <c r="F21" s="94"/>
      <c r="G21" s="94"/>
      <c r="H21" s="94"/>
      <c r="I21" s="145"/>
      <c r="J21" s="145"/>
      <c r="K21" s="94"/>
      <c r="L21" s="141">
        <f>L11+L12+L14+L15+L16+L17+L18+L19</f>
        <v>128504.58125000002</v>
      </c>
    </row>
    <row r="22" spans="1:12" ht="16.5" thickBot="1" x14ac:dyDescent="0.3">
      <c r="A22" s="156"/>
      <c r="B22" s="158"/>
      <c r="C22" s="146"/>
      <c r="D22" s="146"/>
      <c r="E22" s="146"/>
      <c r="F22" s="95"/>
      <c r="G22" s="95"/>
      <c r="H22" s="95"/>
      <c r="I22" s="146"/>
      <c r="J22" s="146"/>
      <c r="K22" s="95"/>
      <c r="L22" s="142"/>
    </row>
    <row r="24" spans="1:12" x14ac:dyDescent="0.25">
      <c r="A24" s="102"/>
      <c r="B24" s="140" t="s">
        <v>33</v>
      </c>
      <c r="C24" s="140"/>
      <c r="D24" s="140"/>
      <c r="E24" s="140"/>
      <c r="F24" s="140" t="s">
        <v>108</v>
      </c>
      <c r="G24" s="140"/>
      <c r="H24" s="140"/>
      <c r="I24" s="140"/>
      <c r="J24" s="102"/>
    </row>
    <row r="25" spans="1:12" x14ac:dyDescent="0.25">
      <c r="A25" s="102"/>
      <c r="B25" s="140" t="s">
        <v>34</v>
      </c>
      <c r="C25" s="140"/>
      <c r="D25" s="140"/>
      <c r="E25" s="140"/>
      <c r="F25" s="140" t="s">
        <v>69</v>
      </c>
      <c r="G25" s="140"/>
      <c r="H25" s="140"/>
      <c r="I25" s="140"/>
      <c r="J25" s="102"/>
    </row>
    <row r="26" spans="1:12" ht="15.75" customHeight="1" x14ac:dyDescent="0.25">
      <c r="A26" s="102"/>
      <c r="B26" s="140" t="s">
        <v>35</v>
      </c>
      <c r="C26" s="140"/>
      <c r="D26" s="140"/>
      <c r="E26" s="140"/>
      <c r="F26" s="140"/>
      <c r="G26" s="140"/>
      <c r="H26" s="140"/>
      <c r="I26" s="140"/>
      <c r="J26" s="102"/>
    </row>
    <row r="27" spans="1:12" ht="15.75" customHeight="1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2" s="102" customFormat="1" x14ac:dyDescent="0.25"/>
    <row r="29" spans="1:12" s="102" customFormat="1" x14ac:dyDescent="0.25"/>
    <row r="30" spans="1:12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2" s="102" customFormat="1" x14ac:dyDescent="0.25">
      <c r="A31" s="10"/>
      <c r="B31" s="10"/>
      <c r="C31" s="10"/>
      <c r="D31" s="10"/>
      <c r="E31" s="10"/>
      <c r="F31"/>
      <c r="G31"/>
      <c r="H31"/>
      <c r="I31"/>
      <c r="J31"/>
    </row>
    <row r="32" spans="1:12" s="102" customFormat="1" x14ac:dyDescent="0.25">
      <c r="A32"/>
      <c r="B32" s="101"/>
      <c r="C32"/>
      <c r="D32"/>
      <c r="E32"/>
      <c r="F32"/>
      <c r="G32"/>
      <c r="H32"/>
      <c r="I32"/>
      <c r="J32"/>
    </row>
    <row r="33" spans="1:10" s="102" customFormat="1" x14ac:dyDescent="0.25">
      <c r="A33"/>
      <c r="B33" s="101"/>
      <c r="C33"/>
      <c r="D33"/>
      <c r="E33"/>
      <c r="F33"/>
      <c r="G33"/>
      <c r="H33"/>
      <c r="I33"/>
      <c r="J33"/>
    </row>
  </sheetData>
  <mergeCells count="40">
    <mergeCell ref="B25:E25"/>
    <mergeCell ref="F25:I25"/>
    <mergeCell ref="B26:E26"/>
    <mergeCell ref="F26:I26"/>
    <mergeCell ref="L12:L13"/>
    <mergeCell ref="I21:I22"/>
    <mergeCell ref="J21:J22"/>
    <mergeCell ref="L21:L22"/>
    <mergeCell ref="F12:F13"/>
    <mergeCell ref="G12:G13"/>
    <mergeCell ref="B24:E24"/>
    <mergeCell ref="F24:I24"/>
    <mergeCell ref="A21:A22"/>
    <mergeCell ref="B21:B22"/>
    <mergeCell ref="C21:C22"/>
    <mergeCell ref="D21:D22"/>
    <mergeCell ref="E21:E22"/>
    <mergeCell ref="J9:J10"/>
    <mergeCell ref="L9:L10"/>
    <mergeCell ref="A12:A13"/>
    <mergeCell ref="C12:C13"/>
    <mergeCell ref="D12:D13"/>
    <mergeCell ref="E12:E13"/>
    <mergeCell ref="H12:H13"/>
    <mergeCell ref="I12:I13"/>
    <mergeCell ref="J12:J13"/>
    <mergeCell ref="K12:K13"/>
    <mergeCell ref="G9:G10"/>
    <mergeCell ref="K9:K1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I9:I10"/>
    <mergeCell ref="H9:H10"/>
  </mergeCells>
  <pageMargins left="0.7" right="0.7" top="0.75" bottom="0.75" header="0.3" footer="0.3"/>
  <pageSetup paperSize="9" scale="7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0" workbookViewId="0">
      <selection activeCell="H3" sqref="H3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9" ht="53.25" customHeight="1" x14ac:dyDescent="0.25">
      <c r="F1" s="1"/>
      <c r="G1" s="181" t="s">
        <v>198</v>
      </c>
      <c r="H1" s="181"/>
      <c r="I1" s="181"/>
    </row>
    <row r="2" spans="1:9" x14ac:dyDescent="0.25">
      <c r="F2" s="10"/>
      <c r="G2" s="181"/>
      <c r="H2" s="181"/>
      <c r="I2" s="181"/>
    </row>
    <row r="3" spans="1:9" ht="19.5" customHeight="1" x14ac:dyDescent="0.25">
      <c r="F3" s="10"/>
      <c r="G3" s="10"/>
      <c r="H3" s="10" t="s">
        <v>57</v>
      </c>
      <c r="I3" s="10"/>
    </row>
    <row r="4" spans="1:9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9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9" hidden="1" x14ac:dyDescent="0.25"/>
    <row r="7" spans="1:9" ht="29.25" customHeight="1" x14ac:dyDescent="0.25">
      <c r="A7" s="153" t="s">
        <v>1</v>
      </c>
      <c r="B7" s="153"/>
      <c r="C7" s="153"/>
      <c r="D7" s="153"/>
      <c r="E7" s="153"/>
      <c r="F7" s="153"/>
      <c r="G7" s="153"/>
      <c r="H7" s="153"/>
      <c r="I7" s="153"/>
    </row>
    <row r="8" spans="1:9" ht="6.75" customHeight="1" thickBot="1" x14ac:dyDescent="0.3"/>
    <row r="9" spans="1:9" ht="25.5" customHeight="1" x14ac:dyDescent="0.25">
      <c r="A9" s="155"/>
      <c r="B9" s="161"/>
      <c r="C9" s="147" t="s">
        <v>2</v>
      </c>
      <c r="D9" s="147" t="s">
        <v>3</v>
      </c>
      <c r="E9" s="147"/>
      <c r="F9" s="179"/>
      <c r="G9" s="99"/>
      <c r="H9" s="179" t="s">
        <v>155</v>
      </c>
    </row>
    <row r="10" spans="1:9" ht="20.25" customHeight="1" thickBot="1" x14ac:dyDescent="0.3">
      <c r="A10" s="156"/>
      <c r="B10" s="162"/>
      <c r="C10" s="148"/>
      <c r="D10" s="148"/>
      <c r="E10" s="148"/>
      <c r="F10" s="180"/>
      <c r="G10" s="100"/>
      <c r="H10" s="180"/>
    </row>
    <row r="11" spans="1:9" ht="16.5" thickBot="1" x14ac:dyDescent="0.3">
      <c r="A11" s="98">
        <v>1</v>
      </c>
      <c r="B11" s="25" t="s">
        <v>111</v>
      </c>
      <c r="C11" s="18">
        <v>1</v>
      </c>
      <c r="D11" s="18">
        <v>4859</v>
      </c>
      <c r="E11" s="18"/>
      <c r="F11" s="18"/>
      <c r="G11" s="18"/>
      <c r="H11" s="16">
        <v>4859</v>
      </c>
    </row>
    <row r="12" spans="1:9" ht="8.25" customHeight="1" x14ac:dyDescent="0.25">
      <c r="A12" s="155">
        <v>2</v>
      </c>
      <c r="B12" s="27"/>
      <c r="C12" s="145">
        <v>1</v>
      </c>
      <c r="D12" s="145">
        <v>4616</v>
      </c>
      <c r="E12" s="145"/>
      <c r="F12" s="145"/>
      <c r="G12" s="145"/>
      <c r="H12" s="141">
        <v>4616</v>
      </c>
    </row>
    <row r="13" spans="1:9" ht="30" customHeight="1" thickBot="1" x14ac:dyDescent="0.3">
      <c r="A13" s="156"/>
      <c r="B13" s="25" t="s">
        <v>110</v>
      </c>
      <c r="C13" s="146"/>
      <c r="D13" s="146"/>
      <c r="E13" s="146"/>
      <c r="F13" s="146"/>
      <c r="G13" s="146"/>
      <c r="H13" s="142"/>
    </row>
    <row r="14" spans="1:9" ht="16.5" thickBot="1" x14ac:dyDescent="0.3">
      <c r="A14" s="98">
        <v>3</v>
      </c>
      <c r="B14" s="25" t="s">
        <v>112</v>
      </c>
      <c r="C14" s="18">
        <v>10</v>
      </c>
      <c r="D14" s="18">
        <v>4859</v>
      </c>
      <c r="E14" s="18"/>
      <c r="F14" s="18"/>
      <c r="G14" s="18"/>
      <c r="H14" s="16">
        <v>48590</v>
      </c>
    </row>
    <row r="15" spans="1:9" ht="15" customHeight="1" thickBot="1" x14ac:dyDescent="0.3">
      <c r="A15" s="98">
        <v>4</v>
      </c>
      <c r="B15" s="25" t="s">
        <v>113</v>
      </c>
      <c r="C15" s="18">
        <v>1</v>
      </c>
      <c r="D15" s="18">
        <v>4859</v>
      </c>
      <c r="E15" s="18"/>
      <c r="F15" s="20"/>
      <c r="G15" s="20"/>
      <c r="H15" s="16">
        <v>4859</v>
      </c>
    </row>
    <row r="16" spans="1:9" ht="16.5" thickBot="1" x14ac:dyDescent="0.3">
      <c r="A16" s="98">
        <v>5</v>
      </c>
      <c r="B16" s="25" t="s">
        <v>114</v>
      </c>
      <c r="C16" s="18">
        <v>1</v>
      </c>
      <c r="D16" s="18">
        <v>4859</v>
      </c>
      <c r="E16" s="18"/>
      <c r="F16" s="20"/>
      <c r="G16" s="20"/>
      <c r="H16" s="16">
        <v>4859</v>
      </c>
    </row>
    <row r="17" spans="1:10" ht="16.5" customHeight="1" thickBot="1" x14ac:dyDescent="0.3">
      <c r="A17" s="98"/>
      <c r="B17" s="25"/>
      <c r="C17" s="18"/>
      <c r="D17" s="18"/>
      <c r="E17" s="18"/>
      <c r="F17" s="20"/>
      <c r="G17" s="20"/>
      <c r="H17" s="16"/>
    </row>
    <row r="18" spans="1:10" ht="12.75" customHeight="1" thickBot="1" x14ac:dyDescent="0.3">
      <c r="A18" s="98"/>
      <c r="B18" s="25"/>
      <c r="C18" s="18"/>
      <c r="D18" s="24"/>
      <c r="E18" s="18"/>
      <c r="F18" s="20"/>
      <c r="G18" s="20"/>
      <c r="H18" s="16"/>
    </row>
    <row r="19" spans="1:10" ht="16.5" thickBot="1" x14ac:dyDescent="0.3">
      <c r="A19" s="98">
        <v>19</v>
      </c>
      <c r="B19" s="25"/>
      <c r="C19" s="18"/>
      <c r="D19" s="107"/>
      <c r="E19" s="18"/>
      <c r="F19" s="20"/>
      <c r="G19" s="20"/>
      <c r="H19" s="16"/>
    </row>
    <row r="20" spans="1:10" ht="15.75" x14ac:dyDescent="0.25">
      <c r="A20" s="155"/>
      <c r="B20" s="157" t="s">
        <v>32</v>
      </c>
      <c r="C20" s="145">
        <v>14</v>
      </c>
      <c r="D20" s="145"/>
      <c r="E20" s="145"/>
      <c r="F20" s="145"/>
      <c r="G20" s="94"/>
      <c r="H20" s="141">
        <f>H11+H12+H14+H15+H16+H17+H18+H19</f>
        <v>67783</v>
      </c>
    </row>
    <row r="21" spans="1:10" ht="16.5" thickBot="1" x14ac:dyDescent="0.3">
      <c r="A21" s="156"/>
      <c r="B21" s="158"/>
      <c r="C21" s="146"/>
      <c r="D21" s="146"/>
      <c r="E21" s="146"/>
      <c r="F21" s="146"/>
      <c r="G21" s="95"/>
      <c r="H21" s="142"/>
    </row>
    <row r="23" spans="1:10" x14ac:dyDescent="0.25">
      <c r="A23" s="102"/>
      <c r="B23" s="140" t="s">
        <v>31</v>
      </c>
      <c r="C23" s="140"/>
      <c r="D23" s="140"/>
      <c r="E23" s="140"/>
      <c r="F23" s="140"/>
      <c r="G23" s="140"/>
      <c r="H23" s="140"/>
      <c r="I23" s="140"/>
      <c r="J23" s="102"/>
    </row>
    <row r="24" spans="1:10" x14ac:dyDescent="0.25">
      <c r="A24" s="102"/>
      <c r="B24" s="140" t="s">
        <v>34</v>
      </c>
      <c r="C24" s="140"/>
      <c r="D24" s="140"/>
      <c r="E24" s="140"/>
      <c r="F24" s="140" t="s">
        <v>69</v>
      </c>
      <c r="G24" s="140"/>
      <c r="H24" s="140"/>
      <c r="I24" s="140"/>
      <c r="J24" s="102"/>
    </row>
    <row r="25" spans="1:10" ht="15.75" customHeight="1" x14ac:dyDescent="0.25">
      <c r="A25" s="102"/>
      <c r="B25" s="140" t="s">
        <v>35</v>
      </c>
      <c r="C25" s="140"/>
      <c r="D25" s="140"/>
      <c r="E25" s="140"/>
      <c r="F25" s="140"/>
      <c r="G25" s="140"/>
      <c r="H25" s="140"/>
      <c r="I25" s="140"/>
      <c r="J25" s="102"/>
    </row>
    <row r="26" spans="1:10" ht="15.75" customHeight="1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s="102" customFormat="1" x14ac:dyDescent="0.25"/>
    <row r="28" spans="1:10" s="102" customFormat="1" x14ac:dyDescent="0.25"/>
    <row r="29" spans="1:10" s="102" customFormat="1" x14ac:dyDescent="0.25">
      <c r="A29" s="10"/>
      <c r="B29" s="10"/>
      <c r="C29" s="10"/>
      <c r="D29" s="10"/>
      <c r="E29" s="10"/>
      <c r="F29"/>
      <c r="G29"/>
      <c r="H29"/>
      <c r="I29"/>
      <c r="J29"/>
    </row>
    <row r="30" spans="1:10" s="102" customFormat="1" x14ac:dyDescent="0.25">
      <c r="A30" s="10"/>
      <c r="B30" s="10"/>
      <c r="C30" s="10"/>
      <c r="D30" s="10"/>
      <c r="E30" s="10"/>
      <c r="F30"/>
      <c r="G30"/>
      <c r="H30"/>
      <c r="I30"/>
      <c r="J30"/>
    </row>
    <row r="31" spans="1:10" s="102" customFormat="1" x14ac:dyDescent="0.25">
      <c r="A31"/>
      <c r="B31" s="101"/>
      <c r="C31"/>
      <c r="D31"/>
      <c r="E31"/>
      <c r="F31"/>
      <c r="G31"/>
      <c r="H31"/>
      <c r="I31"/>
      <c r="J31"/>
    </row>
    <row r="32" spans="1:10" s="102" customFormat="1" x14ac:dyDescent="0.25">
      <c r="A32"/>
      <c r="B32" s="101"/>
      <c r="C32"/>
      <c r="D32"/>
      <c r="E32"/>
      <c r="F32"/>
      <c r="G32"/>
      <c r="H32"/>
      <c r="I32"/>
      <c r="J32"/>
    </row>
  </sheetData>
  <mergeCells count="31">
    <mergeCell ref="B23:E23"/>
    <mergeCell ref="F23:I23"/>
    <mergeCell ref="B24:E24"/>
    <mergeCell ref="F24:I24"/>
    <mergeCell ref="B25:E25"/>
    <mergeCell ref="F25:I25"/>
    <mergeCell ref="G12:G13"/>
    <mergeCell ref="H12:H13"/>
    <mergeCell ref="A20:A21"/>
    <mergeCell ref="B20:B21"/>
    <mergeCell ref="C20:C21"/>
    <mergeCell ref="D20:D21"/>
    <mergeCell ref="E20:E21"/>
    <mergeCell ref="F20:F21"/>
    <mergeCell ref="H20:H21"/>
    <mergeCell ref="A12:A13"/>
    <mergeCell ref="C12:C13"/>
    <mergeCell ref="D12:D13"/>
    <mergeCell ref="E12:E13"/>
    <mergeCell ref="F12:F13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paperSize="9" scale="8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13" workbookViewId="0">
      <selection activeCell="M9" sqref="L7:M9"/>
    </sheetView>
  </sheetViews>
  <sheetFormatPr defaultRowHeight="15" x14ac:dyDescent="0.25"/>
  <cols>
    <col min="1" max="1" width="4.42578125" customWidth="1"/>
    <col min="2" max="2" width="29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11.28515625" customWidth="1"/>
    <col min="9" max="10" width="10.28515625" customWidth="1"/>
  </cols>
  <sheetData>
    <row r="1" spans="1:9" ht="53.25" customHeight="1" x14ac:dyDescent="0.25">
      <c r="F1" s="1"/>
      <c r="G1" s="178" t="s">
        <v>226</v>
      </c>
      <c r="H1" s="178"/>
      <c r="I1" s="178"/>
    </row>
    <row r="2" spans="1:9" x14ac:dyDescent="0.25">
      <c r="F2" s="10"/>
      <c r="G2" s="178"/>
      <c r="H2" s="178"/>
      <c r="I2" s="178"/>
    </row>
    <row r="3" spans="1:9" ht="19.5" customHeight="1" x14ac:dyDescent="0.25">
      <c r="F3" s="10"/>
      <c r="G3" s="10"/>
      <c r="H3" s="10"/>
      <c r="I3" s="10"/>
    </row>
    <row r="4" spans="1:9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9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9" hidden="1" x14ac:dyDescent="0.25"/>
    <row r="7" spans="1:9" ht="29.25" customHeight="1" x14ac:dyDescent="0.25">
      <c r="A7" s="153" t="s">
        <v>0</v>
      </c>
      <c r="B7" s="153"/>
      <c r="C7" s="153"/>
      <c r="D7" s="153"/>
      <c r="E7" s="153"/>
      <c r="F7" s="153"/>
      <c r="G7" s="153"/>
      <c r="H7" s="153"/>
      <c r="I7" s="153"/>
    </row>
    <row r="8" spans="1:9" ht="6.75" customHeight="1" thickBot="1" x14ac:dyDescent="0.3"/>
    <row r="9" spans="1:9" ht="25.5" customHeight="1" x14ac:dyDescent="0.25">
      <c r="A9" s="155"/>
      <c r="B9" s="161"/>
      <c r="C9" s="147" t="s">
        <v>2</v>
      </c>
      <c r="D9" s="147" t="s">
        <v>3</v>
      </c>
      <c r="E9" s="147" t="s">
        <v>123</v>
      </c>
      <c r="F9" s="179" t="s">
        <v>124</v>
      </c>
      <c r="G9" s="104"/>
      <c r="H9" s="99"/>
      <c r="I9" s="179" t="s">
        <v>155</v>
      </c>
    </row>
    <row r="10" spans="1:9" ht="20.25" customHeight="1" thickBot="1" x14ac:dyDescent="0.3">
      <c r="A10" s="156"/>
      <c r="B10" s="162"/>
      <c r="C10" s="148"/>
      <c r="D10" s="148"/>
      <c r="E10" s="148"/>
      <c r="F10" s="180"/>
      <c r="G10" s="105"/>
      <c r="H10" s="100"/>
      <c r="I10" s="180"/>
    </row>
    <row r="11" spans="1:9" ht="39" thickBot="1" x14ac:dyDescent="0.3">
      <c r="A11" s="98">
        <v>1</v>
      </c>
      <c r="B11" s="27" t="s">
        <v>115</v>
      </c>
      <c r="C11" s="19">
        <v>1</v>
      </c>
      <c r="D11" s="17">
        <v>4859</v>
      </c>
      <c r="E11" s="17"/>
      <c r="F11" s="17"/>
      <c r="G11" s="17"/>
      <c r="H11" s="17"/>
      <c r="I11" s="17">
        <f>D11*C11</f>
        <v>4859</v>
      </c>
    </row>
    <row r="12" spans="1:9" ht="18" customHeight="1" x14ac:dyDescent="0.25">
      <c r="A12" s="182">
        <v>2</v>
      </c>
      <c r="B12" s="186" t="s">
        <v>117</v>
      </c>
      <c r="C12" s="184">
        <v>1</v>
      </c>
      <c r="D12" s="185">
        <v>4859</v>
      </c>
      <c r="E12" s="185"/>
      <c r="F12" s="185"/>
      <c r="G12" s="188"/>
      <c r="H12" s="185"/>
      <c r="I12" s="185">
        <f>D12*C12</f>
        <v>4859</v>
      </c>
    </row>
    <row r="13" spans="1:9" ht="4.5" customHeight="1" thickBot="1" x14ac:dyDescent="0.3">
      <c r="A13" s="183"/>
      <c r="B13" s="187"/>
      <c r="C13" s="184"/>
      <c r="D13" s="185"/>
      <c r="E13" s="185"/>
      <c r="F13" s="185"/>
      <c r="G13" s="189"/>
      <c r="H13" s="185"/>
      <c r="I13" s="185"/>
    </row>
    <row r="14" spans="1:9" ht="16.5" thickBot="1" x14ac:dyDescent="0.3">
      <c r="A14" s="98">
        <v>3</v>
      </c>
      <c r="B14" s="25" t="s">
        <v>116</v>
      </c>
      <c r="C14" s="18">
        <v>1</v>
      </c>
      <c r="D14" s="16">
        <v>4859</v>
      </c>
      <c r="E14" s="16"/>
      <c r="F14" s="16"/>
      <c r="G14" s="16"/>
      <c r="H14" s="16"/>
      <c r="I14" s="16">
        <v>48590</v>
      </c>
    </row>
    <row r="15" spans="1:9" ht="31.5" customHeight="1" thickBot="1" x14ac:dyDescent="0.3">
      <c r="A15" s="98">
        <v>4</v>
      </c>
      <c r="B15" s="25" t="s">
        <v>118</v>
      </c>
      <c r="C15" s="18">
        <v>1</v>
      </c>
      <c r="D15" s="16">
        <v>4859</v>
      </c>
      <c r="E15" s="16"/>
      <c r="F15" s="41"/>
      <c r="G15" s="41"/>
      <c r="H15" s="41"/>
      <c r="I15" s="16">
        <v>4859</v>
      </c>
    </row>
    <row r="16" spans="1:9" ht="24.75" thickBot="1" x14ac:dyDescent="0.3">
      <c r="A16" s="98">
        <v>5</v>
      </c>
      <c r="B16" s="25" t="s">
        <v>119</v>
      </c>
      <c r="C16" s="18">
        <v>1</v>
      </c>
      <c r="D16" s="16">
        <v>4859</v>
      </c>
      <c r="E16" s="16"/>
      <c r="F16" s="41"/>
      <c r="G16" s="41"/>
      <c r="H16" s="41"/>
      <c r="I16" s="16">
        <v>4859</v>
      </c>
    </row>
    <row r="17" spans="1:9" ht="30" customHeight="1" thickBot="1" x14ac:dyDescent="0.3">
      <c r="A17" s="98">
        <v>6</v>
      </c>
      <c r="B17" s="25" t="s">
        <v>120</v>
      </c>
      <c r="C17" s="18">
        <v>1</v>
      </c>
      <c r="D17" s="17">
        <v>4859</v>
      </c>
      <c r="E17" s="16"/>
      <c r="F17" s="41"/>
      <c r="G17" s="41"/>
      <c r="H17" s="41"/>
      <c r="I17" s="16">
        <f>D17*C17</f>
        <v>4859</v>
      </c>
    </row>
    <row r="18" spans="1:9" ht="12.75" customHeight="1" thickBot="1" x14ac:dyDescent="0.3">
      <c r="A18" s="98">
        <v>7</v>
      </c>
      <c r="B18" s="25" t="s">
        <v>121</v>
      </c>
      <c r="C18" s="108">
        <v>1</v>
      </c>
      <c r="D18" s="109">
        <v>4859</v>
      </c>
      <c r="E18" s="16"/>
      <c r="F18" s="41"/>
      <c r="G18" s="41"/>
      <c r="H18" s="41"/>
      <c r="I18" s="16">
        <f>D18*C18</f>
        <v>4859</v>
      </c>
    </row>
    <row r="19" spans="1:9" ht="12.75" customHeight="1" thickBot="1" x14ac:dyDescent="0.3">
      <c r="A19" s="98">
        <v>8</v>
      </c>
      <c r="B19" s="25" t="s">
        <v>122</v>
      </c>
      <c r="C19" s="108">
        <v>8</v>
      </c>
      <c r="D19" s="109">
        <v>3151</v>
      </c>
      <c r="E19" s="16">
        <f>D19*25%</f>
        <v>787.75</v>
      </c>
      <c r="F19" s="41">
        <f>D19*25%</f>
        <v>787.75</v>
      </c>
      <c r="G19" s="41"/>
      <c r="H19" s="41">
        <f>D19+E19+F19+G19</f>
        <v>4726.5</v>
      </c>
      <c r="I19" s="16">
        <f>H19*C19</f>
        <v>37812</v>
      </c>
    </row>
    <row r="20" spans="1:9" ht="18.75" customHeight="1" thickBot="1" x14ac:dyDescent="0.3">
      <c r="A20" s="98">
        <v>9</v>
      </c>
      <c r="B20" s="25" t="s">
        <v>125</v>
      </c>
      <c r="C20" s="108">
        <v>2</v>
      </c>
      <c r="D20" s="109">
        <v>2910</v>
      </c>
      <c r="E20" s="16">
        <f t="shared" ref="E20:E22" si="0">D20*25%</f>
        <v>727.5</v>
      </c>
      <c r="F20" s="41">
        <f t="shared" ref="F20:F22" si="1">D20*25%</f>
        <v>727.5</v>
      </c>
      <c r="G20" s="41"/>
      <c r="H20" s="41">
        <f t="shared" ref="H20:H22" si="2">D20+E20+F20+G20</f>
        <v>4365</v>
      </c>
      <c r="I20" s="16">
        <f t="shared" ref="I20:I22" si="3">H20*C20</f>
        <v>8730</v>
      </c>
    </row>
    <row r="21" spans="1:9" ht="18" customHeight="1" thickBot="1" x14ac:dyDescent="0.3">
      <c r="A21" s="98">
        <v>10</v>
      </c>
      <c r="B21" s="25" t="s">
        <v>126</v>
      </c>
      <c r="C21" s="108">
        <v>3</v>
      </c>
      <c r="D21" s="109">
        <v>3391</v>
      </c>
      <c r="E21" s="16">
        <f t="shared" si="0"/>
        <v>847.75</v>
      </c>
      <c r="F21" s="41">
        <f t="shared" si="1"/>
        <v>847.75</v>
      </c>
      <c r="G21" s="41"/>
      <c r="H21" s="41">
        <f t="shared" si="2"/>
        <v>5086.5</v>
      </c>
      <c r="I21" s="16">
        <f t="shared" si="3"/>
        <v>15259.5</v>
      </c>
    </row>
    <row r="22" spans="1:9" ht="18" customHeight="1" thickBot="1" x14ac:dyDescent="0.3">
      <c r="A22" s="98">
        <v>11</v>
      </c>
      <c r="B22" s="25" t="s">
        <v>127</v>
      </c>
      <c r="C22" s="108">
        <v>1</v>
      </c>
      <c r="D22" s="109">
        <v>3631</v>
      </c>
      <c r="E22" s="16">
        <f t="shared" si="0"/>
        <v>907.75</v>
      </c>
      <c r="F22" s="41">
        <f t="shared" si="1"/>
        <v>907.75</v>
      </c>
      <c r="G22" s="41"/>
      <c r="H22" s="41">
        <f t="shared" si="2"/>
        <v>5446.5</v>
      </c>
      <c r="I22" s="16">
        <f t="shared" si="3"/>
        <v>5446.5</v>
      </c>
    </row>
    <row r="23" spans="1:9" ht="18" customHeight="1" thickBot="1" x14ac:dyDescent="0.3">
      <c r="A23" s="98">
        <v>12</v>
      </c>
      <c r="B23" s="25" t="s">
        <v>128</v>
      </c>
      <c r="C23" s="108">
        <v>1</v>
      </c>
      <c r="D23" s="109">
        <v>4379</v>
      </c>
      <c r="E23" s="16"/>
      <c r="F23" s="41"/>
      <c r="G23" s="41"/>
      <c r="H23" s="41"/>
      <c r="I23" s="16">
        <v>4379</v>
      </c>
    </row>
    <row r="24" spans="1:9" ht="15.75" customHeight="1" thickBot="1" x14ac:dyDescent="0.3">
      <c r="A24" s="98">
        <v>13</v>
      </c>
      <c r="B24" s="25" t="s">
        <v>129</v>
      </c>
      <c r="C24" s="108">
        <v>0.25</v>
      </c>
      <c r="D24" s="109">
        <v>4619</v>
      </c>
      <c r="E24" s="16">
        <v>1386</v>
      </c>
      <c r="F24" s="41"/>
      <c r="G24" s="41"/>
      <c r="H24" s="41"/>
      <c r="I24" s="16">
        <v>1501</v>
      </c>
    </row>
    <row r="25" spans="1:9" ht="15" customHeight="1" thickBot="1" x14ac:dyDescent="0.3">
      <c r="A25" s="98">
        <v>14</v>
      </c>
      <c r="B25" s="25" t="s">
        <v>130</v>
      </c>
      <c r="C25" s="108">
        <v>0.7</v>
      </c>
      <c r="D25" s="109">
        <v>2910</v>
      </c>
      <c r="E25" s="16"/>
      <c r="F25" s="41"/>
      <c r="G25" s="41"/>
      <c r="H25" s="41"/>
      <c r="I25" s="16">
        <f>D25*C25</f>
        <v>2036.9999999999998</v>
      </c>
    </row>
    <row r="26" spans="1:9" ht="15.75" customHeight="1" thickBot="1" x14ac:dyDescent="0.3">
      <c r="A26" s="98">
        <v>15</v>
      </c>
      <c r="B26" s="25" t="s">
        <v>131</v>
      </c>
      <c r="C26" s="108">
        <v>0</v>
      </c>
      <c r="D26" s="109">
        <v>0</v>
      </c>
      <c r="E26" s="16"/>
      <c r="F26" s="41"/>
      <c r="G26" s="41"/>
      <c r="H26" s="41"/>
      <c r="I26" s="16">
        <f>D26*C26</f>
        <v>0</v>
      </c>
    </row>
    <row r="27" spans="1:9" ht="24" customHeight="1" thickBot="1" x14ac:dyDescent="0.3">
      <c r="A27" s="98">
        <v>16</v>
      </c>
      <c r="B27" s="25" t="s">
        <v>133</v>
      </c>
      <c r="C27" s="108">
        <v>0</v>
      </c>
      <c r="D27" s="111">
        <v>0</v>
      </c>
      <c r="E27" s="16"/>
      <c r="F27" s="41"/>
      <c r="G27" s="41"/>
      <c r="H27" s="41"/>
      <c r="I27" s="16">
        <f>D27*C27</f>
        <v>0</v>
      </c>
    </row>
    <row r="28" spans="1:9" ht="15.75" customHeight="1" thickBot="1" x14ac:dyDescent="0.3">
      <c r="A28" s="98">
        <v>17</v>
      </c>
      <c r="B28" s="25" t="s">
        <v>134</v>
      </c>
      <c r="C28" s="108">
        <v>1</v>
      </c>
      <c r="D28" s="111">
        <v>3631</v>
      </c>
      <c r="E28" s="16"/>
      <c r="F28" s="41"/>
      <c r="G28" s="41"/>
      <c r="H28" s="41"/>
      <c r="I28" s="16">
        <f>D28*C28</f>
        <v>3631</v>
      </c>
    </row>
    <row r="29" spans="1:9" ht="15.75" customHeight="1" thickBot="1" x14ac:dyDescent="0.3">
      <c r="A29" s="98">
        <v>18</v>
      </c>
      <c r="B29" s="25" t="s">
        <v>135</v>
      </c>
      <c r="C29" s="108">
        <v>1</v>
      </c>
      <c r="D29" s="111">
        <v>3631</v>
      </c>
      <c r="E29" s="16"/>
      <c r="F29" s="41"/>
      <c r="G29" s="41"/>
      <c r="H29" s="41"/>
      <c r="I29" s="16">
        <f>D29*C29</f>
        <v>3631</v>
      </c>
    </row>
    <row r="30" spans="1:9" ht="15.75" customHeight="1" thickBot="1" x14ac:dyDescent="0.3">
      <c r="A30" s="98">
        <v>19</v>
      </c>
      <c r="B30" s="25" t="s">
        <v>136</v>
      </c>
      <c r="C30" s="108">
        <v>0.5</v>
      </c>
      <c r="D30" s="111">
        <v>5260</v>
      </c>
      <c r="E30" s="16">
        <v>1578</v>
      </c>
      <c r="F30" s="41"/>
      <c r="G30" s="41"/>
      <c r="H30" s="41">
        <f>D30+E30</f>
        <v>6838</v>
      </c>
      <c r="I30" s="16">
        <f>H30*C30</f>
        <v>3419</v>
      </c>
    </row>
    <row r="31" spans="1:9" ht="26.25" thickBot="1" x14ac:dyDescent="0.3">
      <c r="A31" s="98">
        <v>20</v>
      </c>
      <c r="B31" s="25" t="s">
        <v>132</v>
      </c>
      <c r="C31" s="18">
        <v>1</v>
      </c>
      <c r="D31" s="110">
        <v>2670</v>
      </c>
      <c r="E31" s="16"/>
      <c r="F31" s="41"/>
      <c r="G31" s="41">
        <v>267</v>
      </c>
      <c r="H31" s="41">
        <f>D31+G31</f>
        <v>2937</v>
      </c>
      <c r="I31" s="16">
        <f>H31*C31</f>
        <v>2937</v>
      </c>
    </row>
    <row r="32" spans="1:9" ht="15.75" x14ac:dyDescent="0.25">
      <c r="A32" s="155"/>
      <c r="B32" s="157" t="s">
        <v>32</v>
      </c>
      <c r="C32" s="145">
        <f>C11+C12+C14+C15+C16+C17+C18+C19+C20+C21+C22+C23+C24+C25+C26+C27+C28+C29+C30+C31</f>
        <v>26.45</v>
      </c>
      <c r="D32" s="141"/>
      <c r="E32" s="141"/>
      <c r="F32" s="141"/>
      <c r="G32" s="96"/>
      <c r="H32" s="96"/>
      <c r="I32" s="141">
        <f>SUM(I11:I31)</f>
        <v>166527</v>
      </c>
    </row>
    <row r="33" spans="1:10" ht="16.5" thickBot="1" x14ac:dyDescent="0.3">
      <c r="A33" s="156"/>
      <c r="B33" s="158"/>
      <c r="C33" s="146"/>
      <c r="D33" s="142"/>
      <c r="E33" s="142"/>
      <c r="F33" s="142"/>
      <c r="G33" s="97"/>
      <c r="H33" s="97"/>
      <c r="I33" s="142"/>
    </row>
    <row r="35" spans="1:10" x14ac:dyDescent="0.25">
      <c r="A35" s="102"/>
      <c r="B35" s="140" t="s">
        <v>31</v>
      </c>
      <c r="C35" s="140"/>
      <c r="D35" s="140"/>
      <c r="E35" s="140"/>
      <c r="F35" s="140"/>
      <c r="G35" s="140"/>
      <c r="H35" s="140"/>
      <c r="I35" s="140"/>
      <c r="J35" s="102"/>
    </row>
    <row r="36" spans="1:10" x14ac:dyDescent="0.25">
      <c r="A36" s="102"/>
      <c r="B36" s="140" t="s">
        <v>34</v>
      </c>
      <c r="C36" s="140"/>
      <c r="D36" s="140"/>
      <c r="E36" s="140"/>
      <c r="F36" s="140" t="s">
        <v>69</v>
      </c>
      <c r="G36" s="140"/>
      <c r="H36" s="140"/>
      <c r="I36" s="140"/>
      <c r="J36" s="102"/>
    </row>
    <row r="37" spans="1:10" ht="15.75" customHeight="1" x14ac:dyDescent="0.25">
      <c r="A37" s="102"/>
      <c r="B37" s="140" t="s">
        <v>35</v>
      </c>
      <c r="C37" s="140"/>
      <c r="D37" s="140"/>
      <c r="E37" s="140"/>
      <c r="F37" s="140"/>
      <c r="G37" s="140"/>
      <c r="H37" s="140"/>
      <c r="I37" s="140"/>
      <c r="J37" s="102"/>
    </row>
    <row r="38" spans="1:10" ht="15.75" customHeight="1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</row>
    <row r="39" spans="1:10" s="102" customFormat="1" x14ac:dyDescent="0.25"/>
    <row r="40" spans="1:10" s="102" customFormat="1" x14ac:dyDescent="0.25"/>
    <row r="41" spans="1:10" s="102" customFormat="1" x14ac:dyDescent="0.25">
      <c r="A41" s="10"/>
      <c r="B41" s="10"/>
      <c r="C41" s="10"/>
      <c r="D41" s="10"/>
      <c r="E41" s="10"/>
      <c r="F41"/>
      <c r="G41"/>
      <c r="H41"/>
      <c r="I41"/>
      <c r="J41"/>
    </row>
    <row r="42" spans="1:10" s="102" customFormat="1" x14ac:dyDescent="0.25">
      <c r="A42" s="10"/>
      <c r="B42" s="10"/>
      <c r="C42" s="10"/>
      <c r="D42" s="10"/>
      <c r="E42" s="10"/>
      <c r="F42"/>
      <c r="G42"/>
      <c r="H42"/>
      <c r="I42"/>
      <c r="J42"/>
    </row>
    <row r="43" spans="1:10" s="102" customFormat="1" x14ac:dyDescent="0.25">
      <c r="A43"/>
      <c r="B43" s="101"/>
      <c r="C43"/>
      <c r="D43"/>
      <c r="E43"/>
      <c r="F43"/>
      <c r="G43"/>
      <c r="H43"/>
      <c r="I43"/>
      <c r="J43"/>
    </row>
    <row r="44" spans="1:10" s="102" customFormat="1" x14ac:dyDescent="0.25">
      <c r="A44"/>
      <c r="B44" s="101"/>
      <c r="C44"/>
      <c r="D44"/>
      <c r="E44"/>
      <c r="F44"/>
      <c r="G44"/>
      <c r="H44"/>
      <c r="I44"/>
      <c r="J44"/>
    </row>
  </sheetData>
  <mergeCells count="33">
    <mergeCell ref="A32:A33"/>
    <mergeCell ref="B32:B33"/>
    <mergeCell ref="C32:C33"/>
    <mergeCell ref="D32:D33"/>
    <mergeCell ref="E32:E33"/>
    <mergeCell ref="H12:H13"/>
    <mergeCell ref="I12:I13"/>
    <mergeCell ref="B12:B13"/>
    <mergeCell ref="B37:E37"/>
    <mergeCell ref="F37:I37"/>
    <mergeCell ref="F32:F33"/>
    <mergeCell ref="G12:G13"/>
    <mergeCell ref="I32:I33"/>
    <mergeCell ref="B35:E35"/>
    <mergeCell ref="F35:I35"/>
    <mergeCell ref="B36:E36"/>
    <mergeCell ref="F36:I36"/>
    <mergeCell ref="A12:A13"/>
    <mergeCell ref="C12:C13"/>
    <mergeCell ref="D12:D13"/>
    <mergeCell ref="E12:E13"/>
    <mergeCell ref="F12:F13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I9:I10"/>
  </mergeCells>
  <pageMargins left="0.7" right="0.7" top="0.75" bottom="0.75" header="0.3" footer="0.3"/>
  <pageSetup paperSize="9" scale="83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D9" sqref="D9:L10"/>
    </sheetView>
  </sheetViews>
  <sheetFormatPr defaultRowHeight="15" x14ac:dyDescent="0.25"/>
  <cols>
    <col min="1" max="1" width="4.42578125" customWidth="1"/>
    <col min="2" max="2" width="25.140625" style="101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2" ht="53.25" customHeight="1" x14ac:dyDescent="0.25">
      <c r="F1" s="1"/>
      <c r="G1" s="181" t="s">
        <v>199</v>
      </c>
      <c r="H1" s="181"/>
      <c r="I1" s="181"/>
    </row>
    <row r="2" spans="1:12" x14ac:dyDescent="0.25">
      <c r="F2" s="10"/>
      <c r="G2" s="181"/>
      <c r="H2" s="181"/>
      <c r="I2" s="181"/>
    </row>
    <row r="3" spans="1:12" ht="19.5" customHeight="1" x14ac:dyDescent="0.25">
      <c r="F3" s="10"/>
      <c r="G3" s="10"/>
      <c r="H3" s="10" t="s">
        <v>57</v>
      </c>
      <c r="I3" s="10"/>
    </row>
    <row r="4" spans="1:12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2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2" hidden="1" x14ac:dyDescent="0.25"/>
    <row r="7" spans="1:12" ht="29.25" customHeight="1" x14ac:dyDescent="0.25">
      <c r="A7" s="153" t="s">
        <v>137</v>
      </c>
      <c r="B7" s="153"/>
      <c r="C7" s="153"/>
      <c r="D7" s="153"/>
      <c r="E7" s="153"/>
      <c r="F7" s="153"/>
      <c r="G7" s="153"/>
      <c r="H7" s="153"/>
      <c r="I7" s="153"/>
    </row>
    <row r="8" spans="1:12" ht="6.75" customHeight="1" thickBot="1" x14ac:dyDescent="0.3"/>
    <row r="9" spans="1:12" ht="25.5" customHeight="1" x14ac:dyDescent="0.25">
      <c r="A9" s="155"/>
      <c r="B9" s="161"/>
      <c r="C9" s="147" t="s">
        <v>2</v>
      </c>
      <c r="D9" s="147" t="s">
        <v>3</v>
      </c>
      <c r="E9" s="179" t="s">
        <v>4</v>
      </c>
      <c r="F9" s="138"/>
      <c r="G9" s="179" t="s">
        <v>106</v>
      </c>
      <c r="H9" s="179" t="s">
        <v>263</v>
      </c>
      <c r="I9" s="179" t="s">
        <v>107</v>
      </c>
      <c r="J9" s="179" t="s">
        <v>5</v>
      </c>
      <c r="K9" s="179" t="s">
        <v>264</v>
      </c>
      <c r="L9" s="179" t="s">
        <v>6</v>
      </c>
    </row>
    <row r="10" spans="1:12" ht="20.25" customHeight="1" thickBot="1" x14ac:dyDescent="0.3">
      <c r="A10" s="156"/>
      <c r="B10" s="162"/>
      <c r="C10" s="148"/>
      <c r="D10" s="148"/>
      <c r="E10" s="180"/>
      <c r="F10" s="139"/>
      <c r="G10" s="180"/>
      <c r="H10" s="180"/>
      <c r="I10" s="180"/>
      <c r="J10" s="180"/>
      <c r="K10" s="180"/>
      <c r="L10" s="180"/>
    </row>
    <row r="11" spans="1:12" ht="16.5" thickBot="1" x14ac:dyDescent="0.3">
      <c r="A11" s="98">
        <v>1</v>
      </c>
      <c r="B11" s="25" t="s">
        <v>138</v>
      </c>
      <c r="C11" s="20">
        <v>5.5</v>
      </c>
      <c r="D11" s="41">
        <v>6461</v>
      </c>
      <c r="E11" s="41">
        <f>D11*10%</f>
        <v>646.1</v>
      </c>
      <c r="F11" s="41">
        <f>D11+E11</f>
        <v>7107.1</v>
      </c>
      <c r="G11" s="41">
        <f>F11*20%</f>
        <v>1421.42</v>
      </c>
      <c r="H11" s="41">
        <f>F11+G11</f>
        <v>8528.52</v>
      </c>
      <c r="I11" s="41">
        <f>H11*30%</f>
        <v>2558.556</v>
      </c>
      <c r="J11" s="41"/>
      <c r="K11" s="41">
        <f>H11+I11</f>
        <v>11087.076000000001</v>
      </c>
      <c r="L11" s="41">
        <f>K11*C11</f>
        <v>60978.918000000005</v>
      </c>
    </row>
    <row r="12" spans="1:12" ht="15.75" x14ac:dyDescent="0.25">
      <c r="A12" s="103"/>
      <c r="B12" s="27"/>
      <c r="C12" s="28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15.75" x14ac:dyDescent="0.25">
      <c r="A13" s="103"/>
      <c r="B13" s="27"/>
      <c r="C13" s="28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5.75" x14ac:dyDescent="0.25">
      <c r="A14" s="103"/>
      <c r="B14" s="27"/>
      <c r="C14" s="28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6.5" thickBot="1" x14ac:dyDescent="0.3">
      <c r="A15" s="103"/>
      <c r="B15" s="27"/>
      <c r="C15" s="28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15.75" x14ac:dyDescent="0.25">
      <c r="A16" s="155"/>
      <c r="B16" s="157" t="s">
        <v>32</v>
      </c>
      <c r="C16" s="145">
        <v>5.5</v>
      </c>
      <c r="D16" s="145"/>
      <c r="E16" s="145"/>
      <c r="F16" s="94"/>
      <c r="G16" s="94"/>
      <c r="H16" s="94"/>
      <c r="I16" s="145"/>
      <c r="J16" s="145"/>
      <c r="K16" s="94"/>
      <c r="L16" s="141">
        <v>60979</v>
      </c>
    </row>
    <row r="17" spans="1:12" ht="16.5" thickBot="1" x14ac:dyDescent="0.3">
      <c r="A17" s="156"/>
      <c r="B17" s="158"/>
      <c r="C17" s="146"/>
      <c r="D17" s="146"/>
      <c r="E17" s="146"/>
      <c r="F17" s="95"/>
      <c r="G17" s="95"/>
      <c r="H17" s="95"/>
      <c r="I17" s="146"/>
      <c r="J17" s="146"/>
      <c r="K17" s="95"/>
      <c r="L17" s="142"/>
    </row>
    <row r="18" spans="1:12" x14ac:dyDescent="0.25">
      <c r="A18" s="102"/>
      <c r="B18" s="140"/>
      <c r="C18" s="140"/>
      <c r="D18" s="140"/>
      <c r="E18" s="140"/>
      <c r="F18" s="140"/>
      <c r="G18" s="140"/>
      <c r="H18" s="140"/>
      <c r="I18" s="140"/>
      <c r="J18" s="102"/>
    </row>
    <row r="19" spans="1:12" x14ac:dyDescent="0.25">
      <c r="A19" s="102"/>
      <c r="B19" s="140" t="s">
        <v>34</v>
      </c>
      <c r="C19" s="140"/>
      <c r="D19" s="140"/>
      <c r="E19" s="140"/>
      <c r="F19" s="140" t="s">
        <v>69</v>
      </c>
      <c r="G19" s="140"/>
      <c r="H19" s="140"/>
      <c r="I19" s="140"/>
      <c r="J19" s="102"/>
    </row>
    <row r="20" spans="1:12" ht="15.75" customHeight="1" x14ac:dyDescent="0.25">
      <c r="A20" s="102"/>
      <c r="B20" s="140" t="s">
        <v>35</v>
      </c>
      <c r="C20" s="140"/>
      <c r="D20" s="140"/>
      <c r="E20" s="140"/>
      <c r="F20" s="140"/>
      <c r="G20" s="140"/>
      <c r="H20" s="140"/>
      <c r="I20" s="140"/>
      <c r="J20" s="102"/>
    </row>
    <row r="21" spans="1:12" ht="15.75" customHeight="1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2" s="102" customFormat="1" x14ac:dyDescent="0.25"/>
    <row r="23" spans="1:12" s="102" customFormat="1" x14ac:dyDescent="0.25"/>
    <row r="24" spans="1:12" s="102" customFormat="1" x14ac:dyDescent="0.25">
      <c r="A24" s="10"/>
      <c r="B24" s="10"/>
      <c r="C24" s="10"/>
      <c r="D24" s="10"/>
      <c r="E24" s="10"/>
      <c r="F24"/>
      <c r="G24"/>
      <c r="H24"/>
      <c r="I24"/>
      <c r="J24"/>
    </row>
    <row r="25" spans="1:12" s="102" customFormat="1" x14ac:dyDescent="0.25">
      <c r="A25" s="10"/>
      <c r="B25" s="10"/>
      <c r="C25" s="10"/>
      <c r="D25" s="10"/>
      <c r="E25" s="10"/>
      <c r="F25"/>
      <c r="G25"/>
      <c r="H25"/>
      <c r="I25"/>
      <c r="J25"/>
    </row>
    <row r="26" spans="1:12" s="102" customFormat="1" x14ac:dyDescent="0.25">
      <c r="A26"/>
      <c r="B26" s="101"/>
      <c r="C26"/>
      <c r="D26"/>
      <c r="E26"/>
      <c r="F26"/>
      <c r="G26"/>
      <c r="H26"/>
      <c r="I26"/>
      <c r="J26"/>
    </row>
    <row r="27" spans="1:12" s="102" customFormat="1" x14ac:dyDescent="0.25">
      <c r="A27"/>
      <c r="B27" s="101"/>
      <c r="C27"/>
      <c r="D27"/>
      <c r="E27"/>
      <c r="F27"/>
      <c r="G27"/>
      <c r="H27"/>
      <c r="I27"/>
      <c r="J27"/>
    </row>
  </sheetData>
  <mergeCells count="29">
    <mergeCell ref="L16:L17"/>
    <mergeCell ref="I9:I10"/>
    <mergeCell ref="L9:L10"/>
    <mergeCell ref="A16:A17"/>
    <mergeCell ref="B16:B17"/>
    <mergeCell ref="C16:C17"/>
    <mergeCell ref="D16:D17"/>
    <mergeCell ref="E16:E17"/>
    <mergeCell ref="I16:I17"/>
    <mergeCell ref="J16:J17"/>
    <mergeCell ref="J9:J10"/>
    <mergeCell ref="K9:K10"/>
    <mergeCell ref="B18:E18"/>
    <mergeCell ref="F18:I18"/>
    <mergeCell ref="B19:E19"/>
    <mergeCell ref="F19:I19"/>
    <mergeCell ref="B20:E20"/>
    <mergeCell ref="F20:I20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scale="6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7" workbookViewId="0">
      <selection activeCell="N19" sqref="N19"/>
    </sheetView>
  </sheetViews>
  <sheetFormatPr defaultRowHeight="15" x14ac:dyDescent="0.25"/>
  <cols>
    <col min="1" max="1" width="4.42578125" customWidth="1"/>
    <col min="2" max="2" width="24.7109375" style="101" customWidth="1"/>
    <col min="3" max="3" width="9.5703125" customWidth="1"/>
    <col min="4" max="4" width="9.28515625" bestFit="1" customWidth="1"/>
    <col min="5" max="5" width="9.140625" customWidth="1"/>
    <col min="6" max="6" width="5.140625" customWidth="1"/>
    <col min="7" max="7" width="5.42578125" customWidth="1"/>
    <col min="8" max="8" width="11.28515625" customWidth="1"/>
    <col min="9" max="10" width="10.28515625" customWidth="1"/>
  </cols>
  <sheetData>
    <row r="1" spans="1:9" x14ac:dyDescent="0.25">
      <c r="F1" s="1"/>
      <c r="G1" s="181" t="s">
        <v>215</v>
      </c>
      <c r="H1" s="181"/>
      <c r="I1" s="181"/>
    </row>
    <row r="2" spans="1:9" ht="90.75" customHeight="1" x14ac:dyDescent="0.25">
      <c r="F2" s="10"/>
      <c r="G2" s="181"/>
      <c r="H2" s="181"/>
      <c r="I2" s="181"/>
    </row>
    <row r="3" spans="1:9" x14ac:dyDescent="0.25">
      <c r="F3" s="10"/>
      <c r="G3" s="10"/>
      <c r="H3" s="10"/>
      <c r="I3" s="10"/>
    </row>
    <row r="4" spans="1:9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9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9" x14ac:dyDescent="0.25">
      <c r="A7" s="153" t="s">
        <v>139</v>
      </c>
      <c r="B7" s="153"/>
      <c r="C7" s="153"/>
      <c r="D7" s="153"/>
      <c r="E7" s="153"/>
      <c r="F7" s="153"/>
      <c r="G7" s="153"/>
      <c r="H7" s="153"/>
      <c r="I7" s="153"/>
    </row>
    <row r="8" spans="1:9" ht="15.75" thickBot="1" x14ac:dyDescent="0.3">
      <c r="A8" s="50"/>
      <c r="B8" s="51"/>
      <c r="C8" s="50"/>
      <c r="D8" s="50"/>
      <c r="E8" s="50"/>
      <c r="F8" s="50"/>
      <c r="G8" s="50"/>
      <c r="H8" s="50"/>
      <c r="I8" s="50"/>
    </row>
    <row r="9" spans="1:9" ht="15" customHeight="1" x14ac:dyDescent="0.25">
      <c r="A9" s="147"/>
      <c r="B9" s="161"/>
      <c r="C9" s="147" t="s">
        <v>2</v>
      </c>
      <c r="D9" s="147" t="s">
        <v>3</v>
      </c>
      <c r="E9" s="143" t="s">
        <v>140</v>
      </c>
      <c r="F9" s="179"/>
      <c r="G9" s="128"/>
      <c r="H9" s="125"/>
      <c r="I9" s="179" t="s">
        <v>155</v>
      </c>
    </row>
    <row r="10" spans="1:9" ht="30" customHeight="1" thickBot="1" x14ac:dyDescent="0.3">
      <c r="A10" s="148"/>
      <c r="B10" s="162"/>
      <c r="C10" s="148"/>
      <c r="D10" s="148"/>
      <c r="E10" s="144"/>
      <c r="F10" s="180"/>
      <c r="G10" s="129"/>
      <c r="H10" s="126"/>
      <c r="I10" s="180"/>
    </row>
    <row r="11" spans="1:9" ht="16.5" thickBot="1" x14ac:dyDescent="0.3">
      <c r="A11" s="126">
        <v>1</v>
      </c>
      <c r="B11" s="27" t="s">
        <v>99</v>
      </c>
      <c r="C11" s="19">
        <v>1</v>
      </c>
      <c r="D11" s="17">
        <v>6889</v>
      </c>
      <c r="E11" s="17">
        <f>6889*30%</f>
        <v>2066.6999999999998</v>
      </c>
      <c r="F11" s="17"/>
      <c r="G11" s="17"/>
      <c r="H11" s="17">
        <f>D11+E11</f>
        <v>8955.7000000000007</v>
      </c>
      <c r="I11" s="17">
        <f>H11*C11</f>
        <v>8955.7000000000007</v>
      </c>
    </row>
    <row r="12" spans="1:9" ht="15" customHeight="1" x14ac:dyDescent="0.25">
      <c r="A12" s="192">
        <v>2</v>
      </c>
      <c r="B12" s="186" t="s">
        <v>141</v>
      </c>
      <c r="C12" s="184">
        <v>1</v>
      </c>
      <c r="D12" s="185">
        <v>6544</v>
      </c>
      <c r="E12" s="185">
        <f>D12*30%</f>
        <v>1963.1999999999998</v>
      </c>
      <c r="F12" s="190"/>
      <c r="G12" s="188"/>
      <c r="H12" s="191">
        <f t="shared" ref="H12" si="0">D12+E12</f>
        <v>8507.2000000000007</v>
      </c>
      <c r="I12" s="185">
        <f>H12*C12</f>
        <v>8507.2000000000007</v>
      </c>
    </row>
    <row r="13" spans="1:9" ht="15.75" customHeight="1" thickBot="1" x14ac:dyDescent="0.3">
      <c r="A13" s="193"/>
      <c r="B13" s="187"/>
      <c r="C13" s="184"/>
      <c r="D13" s="185"/>
      <c r="E13" s="185"/>
      <c r="F13" s="190"/>
      <c r="G13" s="189"/>
      <c r="H13" s="191"/>
      <c r="I13" s="185"/>
    </row>
    <row r="14" spans="1:9" ht="26.25" customHeight="1" thickBot="1" x14ac:dyDescent="0.3">
      <c r="A14" s="126">
        <v>3</v>
      </c>
      <c r="B14" s="25" t="s">
        <v>74</v>
      </c>
      <c r="C14" s="18">
        <v>1</v>
      </c>
      <c r="D14" s="16">
        <v>4379</v>
      </c>
      <c r="E14" s="16"/>
      <c r="F14" s="16"/>
      <c r="G14" s="16"/>
      <c r="H14" s="16">
        <f>D14+E14+F14+G14</f>
        <v>4379</v>
      </c>
      <c r="I14" s="16">
        <f>H14*C14</f>
        <v>4379</v>
      </c>
    </row>
    <row r="15" spans="1:9" ht="16.5" thickBot="1" x14ac:dyDescent="0.3">
      <c r="A15" s="126">
        <v>4</v>
      </c>
      <c r="B15" s="25" t="s">
        <v>17</v>
      </c>
      <c r="C15" s="18">
        <v>1</v>
      </c>
      <c r="D15" s="16">
        <v>2670</v>
      </c>
      <c r="E15" s="16"/>
      <c r="F15" s="41"/>
      <c r="G15" s="41"/>
      <c r="H15" s="16">
        <f>D15+E15+F15+G15</f>
        <v>2670</v>
      </c>
      <c r="I15" s="16">
        <f>H15*C15</f>
        <v>2670</v>
      </c>
    </row>
    <row r="16" spans="1:9" ht="39" thickBot="1" x14ac:dyDescent="0.3">
      <c r="A16" s="126">
        <v>5</v>
      </c>
      <c r="B16" s="25" t="s">
        <v>142</v>
      </c>
      <c r="C16" s="18">
        <v>1</v>
      </c>
      <c r="D16" s="16">
        <v>3391</v>
      </c>
      <c r="E16" s="16"/>
      <c r="F16" s="41"/>
      <c r="G16" s="41"/>
      <c r="H16" s="16">
        <f t="shared" ref="H16" si="1">D16+E16+F16+G16</f>
        <v>3391</v>
      </c>
      <c r="I16" s="16">
        <f t="shared" ref="I16:I17" si="2">H16*C16</f>
        <v>3391</v>
      </c>
    </row>
    <row r="17" spans="1:10" ht="26.25" thickBot="1" x14ac:dyDescent="0.3">
      <c r="A17" s="126">
        <v>6</v>
      </c>
      <c r="B17" s="25" t="s">
        <v>143</v>
      </c>
      <c r="C17" s="18">
        <v>2</v>
      </c>
      <c r="D17" s="17">
        <v>2910</v>
      </c>
      <c r="E17" s="16"/>
      <c r="F17" s="41"/>
      <c r="G17" s="41">
        <f>D17*10%</f>
        <v>291</v>
      </c>
      <c r="H17" s="16">
        <f>D17+E17+F17+G17</f>
        <v>3201</v>
      </c>
      <c r="I17" s="16">
        <f t="shared" si="2"/>
        <v>6402</v>
      </c>
    </row>
    <row r="18" spans="1:10" ht="16.5" thickBot="1" x14ac:dyDescent="0.3">
      <c r="A18" s="126">
        <v>7</v>
      </c>
      <c r="B18" s="25" t="s">
        <v>144</v>
      </c>
      <c r="C18" s="108">
        <v>0.5</v>
      </c>
      <c r="D18" s="109">
        <v>4619</v>
      </c>
      <c r="E18" s="16"/>
      <c r="F18" s="41">
        <f>D18*30%</f>
        <v>1385.7</v>
      </c>
      <c r="G18" s="41"/>
      <c r="H18" s="41">
        <f>D18+E18+F18</f>
        <v>6004.7</v>
      </c>
      <c r="I18" s="16">
        <f>H18*C18</f>
        <v>3002.35</v>
      </c>
    </row>
    <row r="19" spans="1:10" ht="16.5" thickBot="1" x14ac:dyDescent="0.3">
      <c r="A19" s="126">
        <v>8</v>
      </c>
      <c r="B19" s="25" t="s">
        <v>145</v>
      </c>
      <c r="C19" s="108">
        <v>0.5</v>
      </c>
      <c r="D19" s="109">
        <v>2670</v>
      </c>
      <c r="E19" s="16"/>
      <c r="F19" s="41"/>
      <c r="G19" s="41"/>
      <c r="H19" s="41">
        <f>D19*C19</f>
        <v>1335</v>
      </c>
      <c r="I19" s="16">
        <f>H19*C19</f>
        <v>667.5</v>
      </c>
    </row>
    <row r="20" spans="1:10" ht="16.5" thickBot="1" x14ac:dyDescent="0.3">
      <c r="A20" s="126">
        <v>9</v>
      </c>
      <c r="B20" s="25" t="s">
        <v>146</v>
      </c>
      <c r="C20" s="108">
        <v>1</v>
      </c>
      <c r="D20" s="109">
        <v>3631</v>
      </c>
      <c r="E20" s="16"/>
      <c r="F20" s="41"/>
      <c r="G20" s="41"/>
      <c r="H20" s="41">
        <f>D20*C20</f>
        <v>3631</v>
      </c>
      <c r="I20" s="16">
        <f>H20*C20</f>
        <v>3631</v>
      </c>
    </row>
    <row r="21" spans="1:10" ht="16.5" thickBot="1" x14ac:dyDescent="0.3">
      <c r="A21" s="126">
        <v>10</v>
      </c>
      <c r="B21" s="25"/>
      <c r="C21" s="108"/>
      <c r="D21" s="109"/>
      <c r="E21" s="16"/>
      <c r="F21" s="41"/>
      <c r="G21" s="41"/>
      <c r="H21" s="41"/>
      <c r="I21" s="16"/>
    </row>
    <row r="22" spans="1:10" ht="16.5" thickBot="1" x14ac:dyDescent="0.3">
      <c r="A22" s="126"/>
      <c r="B22" s="25"/>
      <c r="C22" s="18"/>
      <c r="D22" s="110"/>
      <c r="E22" s="16"/>
      <c r="F22" s="41"/>
      <c r="G22" s="41"/>
      <c r="H22" s="41"/>
      <c r="I22" s="16"/>
    </row>
    <row r="23" spans="1:10" ht="15.75" x14ac:dyDescent="0.25">
      <c r="A23" s="147"/>
      <c r="B23" s="157" t="s">
        <v>32</v>
      </c>
      <c r="C23" s="145">
        <f>C11+C12+C14+C15+C16+C17+C18+C19+C20</f>
        <v>9</v>
      </c>
      <c r="D23" s="141"/>
      <c r="E23" s="141"/>
      <c r="F23" s="141"/>
      <c r="G23" s="123"/>
      <c r="H23" s="123"/>
      <c r="I23" s="141">
        <f>SUM(I11:I22)</f>
        <v>41605.75</v>
      </c>
    </row>
    <row r="24" spans="1:10" ht="16.5" thickBot="1" x14ac:dyDescent="0.3">
      <c r="A24" s="148"/>
      <c r="B24" s="158"/>
      <c r="C24" s="146"/>
      <c r="D24" s="142"/>
      <c r="E24" s="142"/>
      <c r="F24" s="142"/>
      <c r="G24" s="124"/>
      <c r="H24" s="124"/>
      <c r="I24" s="142"/>
    </row>
    <row r="26" spans="1:10" x14ac:dyDescent="0.25">
      <c r="A26" s="102"/>
      <c r="B26" s="2" t="s">
        <v>147</v>
      </c>
      <c r="C26" s="2"/>
      <c r="D26" s="2" t="s">
        <v>148</v>
      </c>
      <c r="E26" s="194" t="s">
        <v>221</v>
      </c>
      <c r="F26" s="194"/>
      <c r="G26" s="2"/>
      <c r="H26" s="2"/>
      <c r="I26" s="2"/>
      <c r="J26" s="102"/>
    </row>
    <row r="27" spans="1:10" x14ac:dyDescent="0.25">
      <c r="A27" s="102"/>
      <c r="B27" s="140" t="s">
        <v>34</v>
      </c>
      <c r="C27" s="140"/>
      <c r="D27" s="140"/>
      <c r="E27" s="140"/>
      <c r="F27" s="140" t="s">
        <v>69</v>
      </c>
      <c r="G27" s="140"/>
      <c r="H27" s="140"/>
      <c r="I27" s="140"/>
      <c r="J27" s="102"/>
    </row>
    <row r="28" spans="1:10" x14ac:dyDescent="0.25">
      <c r="A28" s="102"/>
      <c r="B28" s="140" t="s">
        <v>35</v>
      </c>
      <c r="C28" s="140"/>
      <c r="D28" s="140"/>
      <c r="E28" s="140"/>
      <c r="F28" s="140"/>
      <c r="G28" s="140"/>
      <c r="H28" s="140"/>
      <c r="I28" s="140"/>
      <c r="J28" s="102"/>
    </row>
    <row r="29" spans="1:10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s="102" customFormat="1" x14ac:dyDescent="0.25"/>
    <row r="31" spans="1:10" s="102" customFormat="1" x14ac:dyDescent="0.25"/>
    <row r="32" spans="1:10" s="102" customFormat="1" x14ac:dyDescent="0.25">
      <c r="A32" s="10"/>
      <c r="B32" s="10"/>
      <c r="C32" s="10"/>
      <c r="D32" s="10"/>
      <c r="E32" s="10"/>
      <c r="F32"/>
      <c r="G32"/>
      <c r="H32"/>
      <c r="I32"/>
      <c r="J32"/>
    </row>
    <row r="33" spans="1:10" s="102" customFormat="1" x14ac:dyDescent="0.25">
      <c r="A33" s="10"/>
      <c r="B33" s="10"/>
      <c r="C33" s="10"/>
      <c r="D33" s="10"/>
      <c r="E33" s="10"/>
      <c r="F33"/>
      <c r="G33"/>
      <c r="H33"/>
      <c r="I33"/>
      <c r="J33"/>
    </row>
    <row r="34" spans="1:10" s="102" customFormat="1" x14ac:dyDescent="0.25">
      <c r="A34"/>
      <c r="B34" s="101"/>
      <c r="C34"/>
      <c r="D34"/>
      <c r="E34"/>
      <c r="F34"/>
      <c r="G34"/>
      <c r="H34"/>
      <c r="I34"/>
      <c r="J34"/>
    </row>
    <row r="35" spans="1:10" s="102" customFormat="1" x14ac:dyDescent="0.25">
      <c r="A35"/>
      <c r="B35" s="101"/>
      <c r="C35"/>
      <c r="D35"/>
      <c r="E35"/>
      <c r="F35"/>
      <c r="G35"/>
      <c r="H35"/>
      <c r="I35"/>
      <c r="J35"/>
    </row>
  </sheetData>
  <mergeCells count="32">
    <mergeCell ref="B27:E27"/>
    <mergeCell ref="F27:I27"/>
    <mergeCell ref="B28:E28"/>
    <mergeCell ref="F28:I28"/>
    <mergeCell ref="E26:F26"/>
    <mergeCell ref="F12:F13"/>
    <mergeCell ref="G12:G13"/>
    <mergeCell ref="H12:H13"/>
    <mergeCell ref="I12:I13"/>
    <mergeCell ref="A23:A24"/>
    <mergeCell ref="B23:B24"/>
    <mergeCell ref="C23:C24"/>
    <mergeCell ref="D23:D24"/>
    <mergeCell ref="E23:E24"/>
    <mergeCell ref="I23:I24"/>
    <mergeCell ref="F23:F24"/>
    <mergeCell ref="A12:A13"/>
    <mergeCell ref="B12:B13"/>
    <mergeCell ref="C12:C13"/>
    <mergeCell ref="D12:D13"/>
    <mergeCell ref="E12:E13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F9:F10"/>
    <mergeCell ref="I9:I10"/>
  </mergeCells>
  <pageMargins left="0.7" right="0.7" top="0.75" bottom="0.75" header="0.3" footer="0.3"/>
  <pageSetup paperSize="9" scale="98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D9" sqref="D9:J10"/>
    </sheetView>
  </sheetViews>
  <sheetFormatPr defaultRowHeight="15" x14ac:dyDescent="0.25"/>
  <cols>
    <col min="1" max="1" width="4.42578125" customWidth="1"/>
    <col min="2" max="2" width="25.140625" style="115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53.25" customHeight="1" x14ac:dyDescent="0.25">
      <c r="F1" s="1"/>
      <c r="G1" s="164" t="s">
        <v>216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9.25" customHeight="1" x14ac:dyDescent="0.25">
      <c r="A7" s="153" t="s">
        <v>166</v>
      </c>
      <c r="B7" s="153"/>
      <c r="C7" s="153"/>
      <c r="D7" s="153"/>
      <c r="E7" s="153"/>
      <c r="F7" s="153"/>
      <c r="G7" s="153"/>
      <c r="H7" s="153"/>
      <c r="I7" s="153"/>
    </row>
    <row r="8" spans="1:10" ht="6.75" customHeight="1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20.2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114">
        <v>1</v>
      </c>
      <c r="B11" s="25" t="s">
        <v>70</v>
      </c>
      <c r="C11" s="18">
        <v>1</v>
      </c>
      <c r="D11" s="18">
        <v>7449</v>
      </c>
      <c r="E11" s="18">
        <f>D11*10%</f>
        <v>744.90000000000009</v>
      </c>
      <c r="F11" s="18">
        <f>D11+E11</f>
        <v>8193.9</v>
      </c>
      <c r="G11" s="18">
        <f>F11*30%</f>
        <v>2458.1699999999996</v>
      </c>
      <c r="H11" s="18"/>
      <c r="I11" s="18">
        <f>D11+E11+G11+H11</f>
        <v>10652.07</v>
      </c>
      <c r="J11" s="16">
        <f>I11*C11</f>
        <v>10652.07</v>
      </c>
    </row>
    <row r="12" spans="1:10" ht="15.75" customHeight="1" thickBot="1" x14ac:dyDescent="0.3">
      <c r="A12" s="114">
        <v>2</v>
      </c>
      <c r="B12" s="25" t="s">
        <v>141</v>
      </c>
      <c r="C12" s="18">
        <v>1.5</v>
      </c>
      <c r="D12" s="18">
        <v>7076</v>
      </c>
      <c r="E12" s="18">
        <f>D12*10%</f>
        <v>707.6</v>
      </c>
      <c r="F12" s="18">
        <f t="shared" ref="F12:F18" si="0">D12+E12</f>
        <v>7783.6</v>
      </c>
      <c r="G12" s="18">
        <f>F12*30%</f>
        <v>2335.08</v>
      </c>
      <c r="H12" s="18"/>
      <c r="I12" s="18">
        <f>F12+G12+H12</f>
        <v>10118.68</v>
      </c>
      <c r="J12" s="16">
        <f>I12*C12</f>
        <v>15178.02</v>
      </c>
    </row>
    <row r="13" spans="1:10" ht="2.25" customHeight="1" x14ac:dyDescent="0.25">
      <c r="A13" s="155">
        <v>3</v>
      </c>
      <c r="B13" s="27"/>
      <c r="C13" s="145">
        <v>2</v>
      </c>
      <c r="D13" s="145">
        <v>6461</v>
      </c>
      <c r="E13" s="145">
        <f>D13*10%</f>
        <v>646.1</v>
      </c>
      <c r="F13" s="145">
        <f t="shared" si="0"/>
        <v>7107.1</v>
      </c>
      <c r="G13" s="145">
        <f>F13*30%</f>
        <v>2132.13</v>
      </c>
      <c r="H13" s="145"/>
      <c r="I13" s="145">
        <f>F13+G13</f>
        <v>9239.23</v>
      </c>
      <c r="J13" s="141">
        <f>C13*I13</f>
        <v>18478.46</v>
      </c>
    </row>
    <row r="14" spans="1:10" ht="18" customHeight="1" thickBot="1" x14ac:dyDescent="0.3">
      <c r="A14" s="156"/>
      <c r="B14" s="25" t="s">
        <v>165</v>
      </c>
      <c r="C14" s="146"/>
      <c r="D14" s="146"/>
      <c r="E14" s="146"/>
      <c r="F14" s="146"/>
      <c r="G14" s="146"/>
      <c r="H14" s="146"/>
      <c r="I14" s="146"/>
      <c r="J14" s="142"/>
    </row>
    <row r="15" spans="1:10" ht="16.5" thickBot="1" x14ac:dyDescent="0.3">
      <c r="A15" s="114">
        <v>4</v>
      </c>
      <c r="B15" s="25" t="s">
        <v>168</v>
      </c>
      <c r="C15" s="18">
        <v>0.5</v>
      </c>
      <c r="D15" s="18">
        <v>6461</v>
      </c>
      <c r="E15" s="18">
        <f>D15*10%</f>
        <v>646.1</v>
      </c>
      <c r="F15" s="18">
        <f>D15+E15</f>
        <v>7107.1</v>
      </c>
      <c r="G15" s="18">
        <f>F15*30%</f>
        <v>2132.13</v>
      </c>
      <c r="H15" s="18"/>
      <c r="I15" s="18">
        <f>F15+G15</f>
        <v>9239.23</v>
      </c>
      <c r="J15" s="16">
        <f>I15*C15</f>
        <v>4619.6149999999998</v>
      </c>
    </row>
    <row r="16" spans="1:10" ht="16.5" thickBot="1" x14ac:dyDescent="0.3">
      <c r="A16" s="114">
        <v>5</v>
      </c>
      <c r="B16" s="25" t="s">
        <v>167</v>
      </c>
      <c r="C16" s="18">
        <v>0</v>
      </c>
      <c r="D16" s="18">
        <v>0</v>
      </c>
      <c r="E16" s="18">
        <f>D16*10%</f>
        <v>0</v>
      </c>
      <c r="F16" s="18">
        <f t="shared" ref="F16:F17" si="1">D16+E16</f>
        <v>0</v>
      </c>
      <c r="G16" s="18">
        <f t="shared" ref="G16" si="2">F16*30%</f>
        <v>0</v>
      </c>
      <c r="H16" s="18"/>
      <c r="I16" s="18">
        <f t="shared" ref="I16:I17" si="3">F16+G16</f>
        <v>0</v>
      </c>
      <c r="J16" s="16">
        <f>I16*C16</f>
        <v>0</v>
      </c>
    </row>
    <row r="17" spans="1:10" ht="39" thickBot="1" x14ac:dyDescent="0.3">
      <c r="A17" s="114">
        <v>6</v>
      </c>
      <c r="B17" s="25" t="s">
        <v>169</v>
      </c>
      <c r="C17" s="18">
        <v>1</v>
      </c>
      <c r="D17" s="18">
        <v>6704</v>
      </c>
      <c r="E17" s="18"/>
      <c r="F17" s="18">
        <f t="shared" si="1"/>
        <v>6704</v>
      </c>
      <c r="G17" s="18"/>
      <c r="H17" s="18"/>
      <c r="I17" s="18">
        <f t="shared" si="3"/>
        <v>6704</v>
      </c>
      <c r="J17" s="16">
        <f t="shared" ref="J17" si="4">I17*C17</f>
        <v>6704</v>
      </c>
    </row>
    <row r="18" spans="1:10" ht="15" customHeight="1" thickBot="1" x14ac:dyDescent="0.3">
      <c r="A18" s="114">
        <v>7</v>
      </c>
      <c r="B18" s="25" t="s">
        <v>200</v>
      </c>
      <c r="C18" s="18">
        <v>0.5</v>
      </c>
      <c r="D18" s="18">
        <v>3631</v>
      </c>
      <c r="E18" s="18"/>
      <c r="F18" s="18">
        <f t="shared" si="0"/>
        <v>3631</v>
      </c>
      <c r="G18" s="18"/>
      <c r="H18" s="18"/>
      <c r="I18" s="18">
        <f>F18+G18</f>
        <v>3631</v>
      </c>
      <c r="J18" s="16">
        <f>I18*C18</f>
        <v>1815.5</v>
      </c>
    </row>
    <row r="19" spans="1:10" ht="28.5" customHeight="1" thickBot="1" x14ac:dyDescent="0.3">
      <c r="A19" s="114">
        <v>8</v>
      </c>
      <c r="B19" s="25" t="s">
        <v>25</v>
      </c>
      <c r="C19" s="18">
        <v>1</v>
      </c>
      <c r="D19" s="18">
        <v>2670</v>
      </c>
      <c r="E19" s="18"/>
      <c r="F19" s="18"/>
      <c r="G19" s="18">
        <f t="shared" ref="G19" si="5">F19*30%</f>
        <v>0</v>
      </c>
      <c r="H19" s="20">
        <f>D19*10%</f>
        <v>267</v>
      </c>
      <c r="I19" s="20">
        <f>D19+H19</f>
        <v>2937</v>
      </c>
      <c r="J19" s="16">
        <f t="shared" ref="J19" si="6">C19*I19</f>
        <v>2937</v>
      </c>
    </row>
    <row r="20" spans="1:10" ht="15" customHeight="1" thickBot="1" x14ac:dyDescent="0.3">
      <c r="A20" s="114"/>
      <c r="B20" s="25"/>
      <c r="C20" s="18">
        <v>0</v>
      </c>
      <c r="D20" s="18">
        <v>0</v>
      </c>
      <c r="E20" s="18">
        <f>D20*10%</f>
        <v>0</v>
      </c>
      <c r="F20" s="18">
        <f>D20+E20</f>
        <v>0</v>
      </c>
      <c r="G20" s="18">
        <f>F20*30%</f>
        <v>0</v>
      </c>
      <c r="H20" s="20"/>
      <c r="I20" s="20">
        <f>F20+G20</f>
        <v>0</v>
      </c>
      <c r="J20" s="16">
        <f t="shared" ref="J20" si="7">C20*I20</f>
        <v>0</v>
      </c>
    </row>
    <row r="21" spans="1:10" ht="15" customHeight="1" thickBot="1" x14ac:dyDescent="0.3">
      <c r="A21" s="114">
        <v>9</v>
      </c>
      <c r="B21" s="25" t="s">
        <v>134</v>
      </c>
      <c r="C21" s="18">
        <v>0</v>
      </c>
      <c r="D21" s="18">
        <v>0</v>
      </c>
      <c r="E21" s="18"/>
      <c r="F21" s="18"/>
      <c r="G21" s="18"/>
      <c r="H21" s="20"/>
      <c r="I21" s="20">
        <f>D21+E21+G21</f>
        <v>0</v>
      </c>
      <c r="J21" s="16">
        <f>I21*C21</f>
        <v>0</v>
      </c>
    </row>
    <row r="22" spans="1:10" ht="15" customHeight="1" thickBot="1" x14ac:dyDescent="0.3">
      <c r="A22" s="114">
        <v>10</v>
      </c>
      <c r="B22" s="25" t="s">
        <v>145</v>
      </c>
      <c r="C22" s="18">
        <v>2</v>
      </c>
      <c r="D22" s="18">
        <v>2670</v>
      </c>
      <c r="E22" s="18"/>
      <c r="F22" s="18"/>
      <c r="G22" s="18"/>
      <c r="H22" s="20"/>
      <c r="I22" s="20">
        <f>D22+E22+H22</f>
        <v>2670</v>
      </c>
      <c r="J22" s="16">
        <f>I22*C22</f>
        <v>5340</v>
      </c>
    </row>
    <row r="23" spans="1:10" ht="41.25" customHeight="1" thickBot="1" x14ac:dyDescent="0.3">
      <c r="A23" s="114">
        <v>10</v>
      </c>
      <c r="B23" s="25" t="s">
        <v>18</v>
      </c>
      <c r="C23" s="18">
        <v>1</v>
      </c>
      <c r="D23" s="18">
        <v>3391</v>
      </c>
      <c r="E23" s="18"/>
      <c r="F23" s="18"/>
      <c r="G23" s="18">
        <f t="shared" ref="G23" si="8">F23*30%</f>
        <v>0</v>
      </c>
      <c r="H23" s="18"/>
      <c r="I23" s="18"/>
      <c r="J23" s="16">
        <f>D23*C23</f>
        <v>3391</v>
      </c>
    </row>
    <row r="24" spans="1:10" ht="16.5" customHeight="1" thickBot="1" x14ac:dyDescent="0.3">
      <c r="A24" s="114"/>
      <c r="B24" s="25"/>
      <c r="C24" s="18"/>
      <c r="D24" s="18"/>
      <c r="E24" s="18"/>
      <c r="F24" s="18"/>
      <c r="G24" s="18"/>
      <c r="H24" s="20"/>
      <c r="I24" s="20"/>
      <c r="J24" s="16"/>
    </row>
    <row r="25" spans="1:10" ht="12.75" customHeight="1" thickBot="1" x14ac:dyDescent="0.3">
      <c r="A25" s="114"/>
      <c r="B25" s="25"/>
      <c r="C25" s="18"/>
      <c r="D25" s="18"/>
      <c r="E25" s="18"/>
      <c r="F25" s="18"/>
      <c r="G25" s="18"/>
      <c r="H25" s="20"/>
      <c r="I25" s="20"/>
      <c r="J25" s="16"/>
    </row>
    <row r="26" spans="1:10" ht="27" customHeight="1" thickBot="1" x14ac:dyDescent="0.3">
      <c r="A26" s="114"/>
      <c r="B26" s="25"/>
      <c r="C26" s="18"/>
      <c r="D26" s="18"/>
      <c r="E26" s="18"/>
      <c r="F26" s="18"/>
      <c r="G26" s="18"/>
      <c r="H26" s="20"/>
      <c r="I26" s="20"/>
      <c r="J26" s="16"/>
    </row>
    <row r="27" spans="1:10" ht="16.5" thickBot="1" x14ac:dyDescent="0.3">
      <c r="A27" s="114"/>
      <c r="B27" s="25"/>
      <c r="C27" s="18"/>
      <c r="D27" s="18"/>
      <c r="E27" s="18"/>
      <c r="F27" s="18"/>
      <c r="G27" s="18"/>
      <c r="H27" s="20"/>
      <c r="I27" s="20"/>
      <c r="J27" s="16"/>
    </row>
    <row r="28" spans="1:10" ht="16.5" thickBot="1" x14ac:dyDescent="0.3">
      <c r="A28" s="117"/>
      <c r="B28" s="27"/>
      <c r="C28" s="18"/>
      <c r="D28" s="18"/>
      <c r="E28" s="18"/>
      <c r="F28" s="18"/>
      <c r="G28" s="18"/>
      <c r="H28" s="20"/>
      <c r="I28" s="20"/>
      <c r="J28" s="16"/>
    </row>
    <row r="29" spans="1:10" ht="15.75" x14ac:dyDescent="0.25">
      <c r="A29" s="155"/>
      <c r="B29" s="157" t="s">
        <v>32</v>
      </c>
      <c r="C29" s="145">
        <f>C11+C12+C13+C15+C16+C17+C18+C19+C20+C21+C22+C23</f>
        <v>10.5</v>
      </c>
      <c r="D29" s="145"/>
      <c r="E29" s="145"/>
      <c r="F29" s="112"/>
      <c r="G29" s="145"/>
      <c r="H29" s="145"/>
      <c r="I29" s="112"/>
      <c r="J29" s="141">
        <f>J11+J12+J13+J15+J16+J17+J18+J19+J21+J22+J23</f>
        <v>69115.665000000008</v>
      </c>
    </row>
    <row r="30" spans="1:10" ht="16.5" thickBot="1" x14ac:dyDescent="0.3">
      <c r="A30" s="156"/>
      <c r="B30" s="158"/>
      <c r="C30" s="146"/>
      <c r="D30" s="146"/>
      <c r="E30" s="146"/>
      <c r="F30" s="113"/>
      <c r="G30" s="146"/>
      <c r="H30" s="146"/>
      <c r="I30" s="113"/>
      <c r="J30" s="142"/>
    </row>
    <row r="32" spans="1:10" x14ac:dyDescent="0.25">
      <c r="A32" s="116"/>
      <c r="B32" s="140" t="s">
        <v>33</v>
      </c>
      <c r="C32" s="140"/>
      <c r="D32" s="140"/>
      <c r="E32" s="140"/>
      <c r="F32" s="140" t="s">
        <v>223</v>
      </c>
      <c r="G32" s="140"/>
      <c r="H32" s="140"/>
      <c r="I32" s="140"/>
      <c r="J32" s="116"/>
    </row>
    <row r="33" spans="1:10" x14ac:dyDescent="0.25">
      <c r="A33" s="116"/>
      <c r="B33" s="140" t="s">
        <v>34</v>
      </c>
      <c r="C33" s="140"/>
      <c r="D33" s="140"/>
      <c r="E33" s="140"/>
      <c r="F33" s="140" t="s">
        <v>69</v>
      </c>
      <c r="G33" s="140"/>
      <c r="H33" s="140"/>
      <c r="I33" s="140"/>
      <c r="J33" s="116"/>
    </row>
    <row r="34" spans="1:10" x14ac:dyDescent="0.25">
      <c r="A34" s="116"/>
      <c r="B34" s="140" t="s">
        <v>35</v>
      </c>
      <c r="C34" s="140"/>
      <c r="D34" s="140"/>
      <c r="E34" s="140"/>
      <c r="F34" s="140"/>
      <c r="G34" s="140"/>
      <c r="H34" s="140"/>
      <c r="I34" s="140"/>
      <c r="J34" s="116"/>
    </row>
    <row r="35" spans="1:10" x14ac:dyDescent="0.25">
      <c r="A35" s="116"/>
      <c r="B35" s="116"/>
      <c r="C35" s="116"/>
      <c r="D35" s="116"/>
      <c r="E35" s="116"/>
      <c r="F35" s="116"/>
      <c r="G35" s="116"/>
      <c r="H35" s="116"/>
      <c r="I35" s="116"/>
      <c r="J35" s="116"/>
    </row>
    <row r="36" spans="1:10" ht="15.75" customHeight="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ht="15.75" customHeight="1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s="116" customFormat="1" x14ac:dyDescent="0.25">
      <c r="A38" s="10"/>
      <c r="B38" s="10"/>
      <c r="C38" s="10"/>
      <c r="D38" s="10"/>
      <c r="E38" s="10"/>
      <c r="F38"/>
      <c r="G38"/>
      <c r="H38"/>
      <c r="I38"/>
      <c r="J38"/>
    </row>
    <row r="39" spans="1:10" s="116" customFormat="1" x14ac:dyDescent="0.25">
      <c r="A39" s="10"/>
      <c r="B39" s="10"/>
      <c r="C39" s="10"/>
      <c r="D39" s="10"/>
      <c r="E39" s="10"/>
      <c r="F39"/>
      <c r="G39"/>
      <c r="H39"/>
      <c r="I39"/>
      <c r="J39"/>
    </row>
    <row r="40" spans="1:10" s="116" customFormat="1" x14ac:dyDescent="0.25">
      <c r="A40"/>
      <c r="B40" s="115"/>
      <c r="C40"/>
      <c r="D40"/>
      <c r="E40"/>
      <c r="F40"/>
      <c r="G40"/>
      <c r="H40"/>
      <c r="I40"/>
      <c r="J40"/>
    </row>
    <row r="41" spans="1:10" s="116" customFormat="1" x14ac:dyDescent="0.25">
      <c r="A41"/>
      <c r="B41" s="115"/>
      <c r="C41"/>
      <c r="D41"/>
      <c r="E41"/>
      <c r="F41"/>
      <c r="G41"/>
      <c r="H41"/>
      <c r="I41"/>
      <c r="J41"/>
    </row>
    <row r="42" spans="1:10" s="116" customFormat="1" x14ac:dyDescent="0.25">
      <c r="A42"/>
      <c r="B42" s="115"/>
      <c r="C42"/>
      <c r="D42"/>
      <c r="E42"/>
      <c r="F42"/>
      <c r="G42"/>
      <c r="H42"/>
      <c r="I42"/>
      <c r="J42"/>
    </row>
    <row r="43" spans="1:10" s="116" customFormat="1" x14ac:dyDescent="0.25">
      <c r="A43"/>
      <c r="B43" s="115"/>
      <c r="C43"/>
      <c r="D43"/>
      <c r="E43"/>
      <c r="F43"/>
      <c r="G43"/>
      <c r="H43"/>
      <c r="I43"/>
      <c r="J43"/>
    </row>
  </sheetData>
  <mergeCells count="37">
    <mergeCell ref="B33:E33"/>
    <mergeCell ref="F33:I33"/>
    <mergeCell ref="B34:E34"/>
    <mergeCell ref="F34:I34"/>
    <mergeCell ref="G29:G30"/>
    <mergeCell ref="H29:H30"/>
    <mergeCell ref="J29:J30"/>
    <mergeCell ref="B32:E32"/>
    <mergeCell ref="F32:I32"/>
    <mergeCell ref="A29:A30"/>
    <mergeCell ref="B29:B30"/>
    <mergeCell ref="C29:C30"/>
    <mergeCell ref="D29:D30"/>
    <mergeCell ref="E29:E30"/>
    <mergeCell ref="J9:J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F9:F10"/>
    <mergeCell ref="I9:I10"/>
  </mergeCells>
  <pageMargins left="0.7" right="0.7" top="0.75" bottom="0.75" header="0.3" footer="0.3"/>
  <pageSetup paperSize="9" scale="81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E9" sqref="E9:K10"/>
    </sheetView>
  </sheetViews>
  <sheetFormatPr defaultRowHeight="15" x14ac:dyDescent="0.25"/>
  <cols>
    <col min="1" max="1" width="4.42578125" customWidth="1"/>
    <col min="2" max="2" width="25.140625" style="115" customWidth="1"/>
    <col min="3" max="3" width="9.5703125" customWidth="1"/>
    <col min="4" max="4" width="9.28515625" bestFit="1" customWidth="1"/>
    <col min="5" max="5" width="9.28515625" customWidth="1"/>
    <col min="6" max="6" width="10.85546875" customWidth="1"/>
    <col min="7" max="7" width="9.42578125" customWidth="1"/>
    <col min="8" max="8" width="10" customWidth="1"/>
    <col min="9" max="9" width="8.5703125" customWidth="1"/>
    <col min="10" max="11" width="10.28515625" customWidth="1"/>
  </cols>
  <sheetData>
    <row r="1" spans="1:11" ht="53.25" customHeight="1" x14ac:dyDescent="0.25">
      <c r="G1" s="1"/>
      <c r="H1" s="178" t="s">
        <v>201</v>
      </c>
      <c r="I1" s="178"/>
      <c r="J1" s="178"/>
    </row>
    <row r="2" spans="1:11" x14ac:dyDescent="0.25">
      <c r="G2" s="10"/>
      <c r="H2" s="178"/>
      <c r="I2" s="178"/>
      <c r="J2" s="178"/>
    </row>
    <row r="3" spans="1:11" ht="19.5" customHeight="1" x14ac:dyDescent="0.25">
      <c r="G3" s="10"/>
      <c r="H3" s="10"/>
      <c r="I3" s="10"/>
      <c r="J3" s="10"/>
    </row>
    <row r="4" spans="1:11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1" ht="12.7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idden="1" x14ac:dyDescent="0.25"/>
    <row r="7" spans="1:11" ht="29.25" customHeight="1" x14ac:dyDescent="0.25">
      <c r="A7" s="153" t="s">
        <v>170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1" ht="6.75" customHeight="1" thickBot="1" x14ac:dyDescent="0.3"/>
    <row r="9" spans="1:11" ht="25.5" customHeight="1" x14ac:dyDescent="0.25">
      <c r="A9" s="155"/>
      <c r="B9" s="161"/>
      <c r="C9" s="147" t="s">
        <v>2</v>
      </c>
      <c r="D9" s="179" t="s">
        <v>3</v>
      </c>
      <c r="E9" s="147" t="s">
        <v>3</v>
      </c>
      <c r="F9" s="147" t="s">
        <v>4</v>
      </c>
      <c r="G9" s="147" t="s">
        <v>261</v>
      </c>
      <c r="H9" s="143" t="s">
        <v>149</v>
      </c>
      <c r="I9" s="143" t="s">
        <v>150</v>
      </c>
      <c r="J9" s="143" t="s">
        <v>262</v>
      </c>
      <c r="K9" s="147" t="s">
        <v>151</v>
      </c>
    </row>
    <row r="10" spans="1:11" ht="20.25" customHeight="1" thickBot="1" x14ac:dyDescent="0.3">
      <c r="A10" s="156"/>
      <c r="B10" s="162"/>
      <c r="C10" s="148"/>
      <c r="D10" s="180"/>
      <c r="E10" s="148"/>
      <c r="F10" s="148"/>
      <c r="G10" s="148"/>
      <c r="H10" s="144"/>
      <c r="I10" s="144"/>
      <c r="J10" s="144"/>
      <c r="K10" s="148"/>
    </row>
    <row r="11" spans="1:11" ht="16.5" thickBot="1" x14ac:dyDescent="0.3">
      <c r="A11" s="114">
        <v>1</v>
      </c>
      <c r="B11" s="25" t="s">
        <v>171</v>
      </c>
      <c r="C11" s="18">
        <v>1</v>
      </c>
      <c r="D11" s="18">
        <v>6889</v>
      </c>
      <c r="E11" s="18">
        <f>D11*10%</f>
        <v>688.90000000000009</v>
      </c>
      <c r="F11" s="18">
        <f>D11*10%</f>
        <v>688.90000000000009</v>
      </c>
      <c r="G11" s="18">
        <f>D11+F11+E11</f>
        <v>8266.7999999999993</v>
      </c>
      <c r="H11" s="18">
        <f>G11*30%</f>
        <v>2480.0399999999995</v>
      </c>
      <c r="I11" s="18"/>
      <c r="J11" s="18">
        <f>D11+E11+F11+H11</f>
        <v>10746.839999999998</v>
      </c>
      <c r="K11" s="16">
        <f>J11*C11</f>
        <v>10746.839999999998</v>
      </c>
    </row>
    <row r="12" spans="1:11" ht="15.75" customHeight="1" thickBot="1" x14ac:dyDescent="0.3">
      <c r="A12" s="114">
        <v>2</v>
      </c>
      <c r="B12" s="25" t="s">
        <v>172</v>
      </c>
      <c r="C12" s="18">
        <v>1</v>
      </c>
      <c r="D12" s="18">
        <v>6461</v>
      </c>
      <c r="E12" s="18">
        <f t="shared" ref="E12:E16" si="0">D12*10%</f>
        <v>646.1</v>
      </c>
      <c r="F12" s="18">
        <f>D12*10%</f>
        <v>646.1</v>
      </c>
      <c r="G12" s="18">
        <f>D12+E12+F12</f>
        <v>7753.2000000000007</v>
      </c>
      <c r="H12" s="18">
        <f>G12*30%</f>
        <v>2325.96</v>
      </c>
      <c r="I12" s="18"/>
      <c r="J12" s="18">
        <f>G12+H12+I12</f>
        <v>10079.16</v>
      </c>
      <c r="K12" s="16">
        <f>J12*C12</f>
        <v>10079.16</v>
      </c>
    </row>
    <row r="13" spans="1:11" ht="16.5" customHeight="1" x14ac:dyDescent="0.25">
      <c r="A13" s="155">
        <v>3</v>
      </c>
      <c r="B13" s="27"/>
      <c r="C13" s="145">
        <v>0.5</v>
      </c>
      <c r="D13" s="145">
        <v>6461</v>
      </c>
      <c r="E13" s="145">
        <f t="shared" si="0"/>
        <v>646.1</v>
      </c>
      <c r="F13" s="145">
        <f>D13*10%</f>
        <v>646.1</v>
      </c>
      <c r="G13" s="145">
        <f>D13+E13+F13</f>
        <v>7753.2000000000007</v>
      </c>
      <c r="H13" s="145">
        <f>G13*30%</f>
        <v>2325.96</v>
      </c>
      <c r="I13" s="145"/>
      <c r="J13" s="145">
        <f>G13+H13</f>
        <v>10079.16</v>
      </c>
      <c r="K13" s="141">
        <f>C13*J13</f>
        <v>5039.58</v>
      </c>
    </row>
    <row r="14" spans="1:11" ht="18" customHeight="1" thickBot="1" x14ac:dyDescent="0.3">
      <c r="A14" s="156"/>
      <c r="B14" s="25" t="s">
        <v>173</v>
      </c>
      <c r="C14" s="146"/>
      <c r="D14" s="146"/>
      <c r="E14" s="146"/>
      <c r="F14" s="146"/>
      <c r="G14" s="146"/>
      <c r="H14" s="146"/>
      <c r="I14" s="146"/>
      <c r="J14" s="146"/>
      <c r="K14" s="142"/>
    </row>
    <row r="15" spans="1:11" ht="16.5" thickBot="1" x14ac:dyDescent="0.3">
      <c r="A15" s="114">
        <v>4</v>
      </c>
      <c r="B15" s="25" t="s">
        <v>174</v>
      </c>
      <c r="C15" s="18">
        <v>2.8</v>
      </c>
      <c r="D15" s="18">
        <v>6461</v>
      </c>
      <c r="E15" s="18">
        <f t="shared" si="0"/>
        <v>646.1</v>
      </c>
      <c r="F15" s="18">
        <f>D15*10%</f>
        <v>646.1</v>
      </c>
      <c r="G15" s="18">
        <f>D15+F15+E15</f>
        <v>7753.2000000000007</v>
      </c>
      <c r="H15" s="18">
        <f>G15*30%</f>
        <v>2325.96</v>
      </c>
      <c r="I15" s="18"/>
      <c r="J15" s="18">
        <f>G15+H15</f>
        <v>10079.16</v>
      </c>
      <c r="K15" s="16">
        <f>J15*C15</f>
        <v>28221.647999999997</v>
      </c>
    </row>
    <row r="16" spans="1:11" ht="16.5" thickBot="1" x14ac:dyDescent="0.3">
      <c r="A16" s="114">
        <v>5</v>
      </c>
      <c r="B16" s="25" t="s">
        <v>175</v>
      </c>
      <c r="C16" s="18">
        <v>0.25</v>
      </c>
      <c r="D16" s="18">
        <v>5660</v>
      </c>
      <c r="E16" s="18">
        <f t="shared" si="0"/>
        <v>566</v>
      </c>
      <c r="F16" s="18">
        <f>D16*10%</f>
        <v>566</v>
      </c>
      <c r="G16" s="18">
        <f>D16+F16+E16</f>
        <v>6792</v>
      </c>
      <c r="H16" s="18">
        <f t="shared" ref="H16" si="1">G16*30%</f>
        <v>2037.6</v>
      </c>
      <c r="I16" s="18"/>
      <c r="J16" s="18">
        <f t="shared" ref="J16" si="2">G16+H16</f>
        <v>8829.6</v>
      </c>
      <c r="K16" s="16">
        <f>J16*C16</f>
        <v>2207.4</v>
      </c>
    </row>
    <row r="17" spans="1:11" ht="16.5" thickBot="1" x14ac:dyDescent="0.3">
      <c r="A17" s="114">
        <v>6</v>
      </c>
      <c r="B17" s="25" t="s">
        <v>60</v>
      </c>
      <c r="C17" s="18">
        <v>4.3</v>
      </c>
      <c r="D17" s="18">
        <v>3631</v>
      </c>
      <c r="E17" s="18"/>
      <c r="F17" s="18">
        <f>D17*10%</f>
        <v>363.1</v>
      </c>
      <c r="G17" s="18">
        <f t="shared" ref="G17" si="3">D17+F17</f>
        <v>3994.1</v>
      </c>
      <c r="H17" s="18"/>
      <c r="I17" s="18">
        <f>G17*10%</f>
        <v>399.41</v>
      </c>
      <c r="J17" s="18">
        <f>G17+H17+I17</f>
        <v>4393.51</v>
      </c>
      <c r="K17" s="16">
        <f t="shared" ref="K17" si="4">J17*C17</f>
        <v>18892.093000000001</v>
      </c>
    </row>
    <row r="18" spans="1:11" ht="15" customHeight="1" thickBot="1" x14ac:dyDescent="0.3">
      <c r="A18" s="114">
        <v>7</v>
      </c>
      <c r="B18" s="25" t="s">
        <v>129</v>
      </c>
      <c r="C18" s="18">
        <v>1</v>
      </c>
      <c r="D18" s="18">
        <v>4619</v>
      </c>
      <c r="E18" s="18"/>
      <c r="F18" s="18"/>
      <c r="G18" s="18">
        <f>D18+E18+F18</f>
        <v>4619</v>
      </c>
      <c r="H18" s="18">
        <f>G18*30%</f>
        <v>1385.7</v>
      </c>
      <c r="I18" s="18"/>
      <c r="J18" s="18">
        <f>G18+H18+I18</f>
        <v>6004.7</v>
      </c>
      <c r="K18" s="16">
        <f>J18*C18</f>
        <v>6004.7</v>
      </c>
    </row>
    <row r="19" spans="1:11" ht="28.5" customHeight="1" thickBot="1" x14ac:dyDescent="0.3">
      <c r="A19" s="114">
        <v>8</v>
      </c>
      <c r="B19" s="25" t="s">
        <v>25</v>
      </c>
      <c r="C19" s="18">
        <v>1</v>
      </c>
      <c r="D19" s="18">
        <v>2910</v>
      </c>
      <c r="E19" s="18"/>
      <c r="F19" s="18"/>
      <c r="G19" s="18"/>
      <c r="H19" s="18">
        <f t="shared" ref="H19" si="5">G19*30%</f>
        <v>0</v>
      </c>
      <c r="I19" s="20">
        <f>D19*10%</f>
        <v>291</v>
      </c>
      <c r="J19" s="20">
        <f>D19+I19</f>
        <v>3201</v>
      </c>
      <c r="K19" s="16">
        <f t="shared" ref="K19:K20" si="6">C19*J19</f>
        <v>3201</v>
      </c>
    </row>
    <row r="20" spans="1:11" ht="15" customHeight="1" thickBot="1" x14ac:dyDescent="0.3">
      <c r="A20" s="114">
        <v>9</v>
      </c>
      <c r="B20" s="25" t="s">
        <v>176</v>
      </c>
      <c r="C20" s="18">
        <v>1</v>
      </c>
      <c r="D20" s="18">
        <v>3379</v>
      </c>
      <c r="E20" s="18"/>
      <c r="F20" s="18">
        <v>0</v>
      </c>
      <c r="G20" s="18">
        <f>D20+F20</f>
        <v>3379</v>
      </c>
      <c r="H20" s="18">
        <v>0</v>
      </c>
      <c r="I20" s="20"/>
      <c r="J20" s="20">
        <f>G20+H20</f>
        <v>3379</v>
      </c>
      <c r="K20" s="16">
        <f t="shared" si="6"/>
        <v>3379</v>
      </c>
    </row>
    <row r="21" spans="1:11" ht="15" customHeight="1" thickBot="1" x14ac:dyDescent="0.3">
      <c r="A21" s="114"/>
      <c r="B21" s="25"/>
      <c r="C21" s="18">
        <v>0</v>
      </c>
      <c r="D21" s="18">
        <v>0</v>
      </c>
      <c r="E21" s="18"/>
      <c r="F21" s="18"/>
      <c r="G21" s="18"/>
      <c r="H21" s="18"/>
      <c r="I21" s="20"/>
      <c r="J21" s="20">
        <f>D21+F21+H21</f>
        <v>0</v>
      </c>
      <c r="K21" s="16">
        <f>J21*C21</f>
        <v>0</v>
      </c>
    </row>
    <row r="22" spans="1:11" ht="15" customHeight="1" thickBot="1" x14ac:dyDescent="0.3">
      <c r="A22" s="114">
        <v>10</v>
      </c>
      <c r="B22" s="25" t="s">
        <v>145</v>
      </c>
      <c r="C22" s="18">
        <v>1.5</v>
      </c>
      <c r="D22" s="18">
        <v>2670</v>
      </c>
      <c r="E22" s="18"/>
      <c r="F22" s="18"/>
      <c r="G22" s="18"/>
      <c r="H22" s="18"/>
      <c r="I22" s="20"/>
      <c r="J22" s="20">
        <f>D22+F22+I22</f>
        <v>2670</v>
      </c>
      <c r="K22" s="16">
        <f>J22*C22</f>
        <v>4005</v>
      </c>
    </row>
    <row r="23" spans="1:11" ht="41.25" customHeight="1" thickBot="1" x14ac:dyDescent="0.3">
      <c r="A23" s="114">
        <v>11</v>
      </c>
      <c r="B23" s="25" t="s">
        <v>18</v>
      </c>
      <c r="C23" s="18">
        <v>1</v>
      </c>
      <c r="D23" s="18">
        <v>3631</v>
      </c>
      <c r="E23" s="18"/>
      <c r="F23" s="18"/>
      <c r="G23" s="18"/>
      <c r="H23" s="18">
        <f t="shared" ref="H23" si="7">G23*30%</f>
        <v>0</v>
      </c>
      <c r="I23" s="18"/>
      <c r="J23" s="18"/>
      <c r="K23" s="16">
        <f>D23*C23</f>
        <v>3631</v>
      </c>
    </row>
    <row r="24" spans="1:11" ht="16.5" customHeight="1" thickBot="1" x14ac:dyDescent="0.3">
      <c r="A24" s="114"/>
      <c r="B24" s="25"/>
      <c r="C24" s="18"/>
      <c r="D24" s="18">
        <v>0</v>
      </c>
      <c r="E24" s="18"/>
      <c r="F24" s="18"/>
      <c r="G24" s="18"/>
      <c r="H24" s="18"/>
      <c r="I24" s="20"/>
      <c r="J24" s="20">
        <f>D24+H24</f>
        <v>0</v>
      </c>
      <c r="K24" s="16">
        <f t="shared" ref="K24:K29" si="8">J24*C24</f>
        <v>0</v>
      </c>
    </row>
    <row r="25" spans="1:11" ht="12.75" customHeight="1" thickBot="1" x14ac:dyDescent="0.3">
      <c r="A25" s="114">
        <v>12</v>
      </c>
      <c r="B25" s="25" t="s">
        <v>177</v>
      </c>
      <c r="C25" s="18">
        <v>2</v>
      </c>
      <c r="D25" s="18">
        <v>3872</v>
      </c>
      <c r="E25" s="18"/>
      <c r="F25" s="18"/>
      <c r="G25" s="18"/>
      <c r="H25" s="18"/>
      <c r="I25" s="20">
        <f>D25*12%</f>
        <v>464.64</v>
      </c>
      <c r="J25" s="20">
        <f>D25+I25</f>
        <v>4336.6400000000003</v>
      </c>
      <c r="K25" s="16">
        <f t="shared" si="8"/>
        <v>8673.2800000000007</v>
      </c>
    </row>
    <row r="26" spans="1:11" ht="27" customHeight="1" thickBot="1" x14ac:dyDescent="0.3">
      <c r="A26" s="114">
        <v>13</v>
      </c>
      <c r="B26" s="25" t="s">
        <v>178</v>
      </c>
      <c r="C26" s="18">
        <v>0.5</v>
      </c>
      <c r="D26" s="18">
        <v>2670</v>
      </c>
      <c r="E26" s="18"/>
      <c r="F26" s="18"/>
      <c r="G26" s="18"/>
      <c r="H26" s="18"/>
      <c r="I26" s="20">
        <f>D26*12%</f>
        <v>320.39999999999998</v>
      </c>
      <c r="J26" s="20">
        <f>D26+I26</f>
        <v>2990.4</v>
      </c>
      <c r="K26" s="16">
        <f t="shared" si="8"/>
        <v>1495.2</v>
      </c>
    </row>
    <row r="27" spans="1:11" ht="26.25" thickBot="1" x14ac:dyDescent="0.3">
      <c r="A27" s="114">
        <v>14</v>
      </c>
      <c r="B27" s="25" t="s">
        <v>179</v>
      </c>
      <c r="C27" s="18">
        <v>1</v>
      </c>
      <c r="D27" s="18">
        <v>2910</v>
      </c>
      <c r="E27" s="18"/>
      <c r="F27" s="18"/>
      <c r="G27" s="18"/>
      <c r="H27" s="18"/>
      <c r="I27" s="20">
        <f>D27*12%</f>
        <v>349.2</v>
      </c>
      <c r="J27" s="20">
        <f>D27+I27</f>
        <v>3259.2</v>
      </c>
      <c r="K27" s="16">
        <f t="shared" si="8"/>
        <v>3259.2</v>
      </c>
    </row>
    <row r="28" spans="1:11" ht="16.5" thickBot="1" x14ac:dyDescent="0.3">
      <c r="A28" s="117"/>
      <c r="B28" s="27"/>
      <c r="C28" s="18">
        <v>0</v>
      </c>
      <c r="D28" s="18">
        <v>0</v>
      </c>
      <c r="E28" s="18"/>
      <c r="F28" s="18"/>
      <c r="G28" s="18"/>
      <c r="H28" s="18"/>
      <c r="I28" s="20"/>
      <c r="J28" s="20">
        <f>D28+E28+I28</f>
        <v>0</v>
      </c>
      <c r="K28" s="16">
        <f t="shared" si="8"/>
        <v>0</v>
      </c>
    </row>
    <row r="29" spans="1:11" ht="16.5" thickBot="1" x14ac:dyDescent="0.3">
      <c r="A29" s="117">
        <v>15</v>
      </c>
      <c r="B29" s="27" t="s">
        <v>130</v>
      </c>
      <c r="C29" s="18">
        <v>2</v>
      </c>
      <c r="D29" s="18">
        <v>2910</v>
      </c>
      <c r="E29" s="18"/>
      <c r="F29" s="18"/>
      <c r="G29" s="18"/>
      <c r="H29" s="18"/>
      <c r="I29" s="20"/>
      <c r="J29" s="20">
        <f>D29+E29+I29</f>
        <v>2910</v>
      </c>
      <c r="K29" s="16">
        <f t="shared" si="8"/>
        <v>5820</v>
      </c>
    </row>
    <row r="30" spans="1:11" ht="15.75" x14ac:dyDescent="0.25">
      <c r="A30" s="155"/>
      <c r="B30" s="157" t="s">
        <v>32</v>
      </c>
      <c r="C30" s="145">
        <f>C11+C12+C13+C15+C16+C17+C18+C19+C20+C21+C22+C23+C24+C25+C26+C27+C28+C29</f>
        <v>20.85</v>
      </c>
      <c r="D30" s="145"/>
      <c r="E30" s="112"/>
      <c r="F30" s="145"/>
      <c r="G30" s="112"/>
      <c r="H30" s="145"/>
      <c r="I30" s="145"/>
      <c r="J30" s="112"/>
      <c r="K30" s="141">
        <f>K11+K12+K13+K15+K16+K17+K18+K19+K20+K21+K22+K23+K24+K25+K26+K27+K28+K29</f>
        <v>114655.101</v>
      </c>
    </row>
    <row r="31" spans="1:11" ht="16.5" thickBot="1" x14ac:dyDescent="0.3">
      <c r="A31" s="156"/>
      <c r="B31" s="158"/>
      <c r="C31" s="146"/>
      <c r="D31" s="146"/>
      <c r="E31" s="113"/>
      <c r="F31" s="146"/>
      <c r="G31" s="113"/>
      <c r="H31" s="146"/>
      <c r="I31" s="146"/>
      <c r="J31" s="113"/>
      <c r="K31" s="142"/>
    </row>
    <row r="33" spans="1:11" x14ac:dyDescent="0.25">
      <c r="A33" s="116"/>
      <c r="B33" s="140" t="s">
        <v>33</v>
      </c>
      <c r="C33" s="140"/>
      <c r="D33" s="140"/>
      <c r="E33" s="140"/>
      <c r="F33" s="140"/>
      <c r="G33" s="140" t="s">
        <v>222</v>
      </c>
      <c r="H33" s="140"/>
      <c r="I33" s="140"/>
      <c r="J33" s="140"/>
      <c r="K33" s="116"/>
    </row>
    <row r="34" spans="1:11" x14ac:dyDescent="0.25">
      <c r="A34" s="116"/>
      <c r="B34" s="140" t="s">
        <v>34</v>
      </c>
      <c r="C34" s="140"/>
      <c r="D34" s="140"/>
      <c r="E34" s="140"/>
      <c r="F34" s="140"/>
      <c r="G34" s="140" t="s">
        <v>69</v>
      </c>
      <c r="H34" s="140"/>
      <c r="I34" s="140"/>
      <c r="J34" s="140"/>
      <c r="K34" s="116"/>
    </row>
    <row r="35" spans="1:11" x14ac:dyDescent="0.25">
      <c r="A35" s="116"/>
      <c r="B35" s="140" t="s">
        <v>35</v>
      </c>
      <c r="C35" s="140"/>
      <c r="D35" s="140"/>
      <c r="E35" s="140"/>
      <c r="F35" s="140"/>
      <c r="G35" s="140"/>
      <c r="H35" s="140"/>
      <c r="I35" s="140"/>
      <c r="J35" s="140"/>
      <c r="K35" s="116"/>
    </row>
    <row r="36" spans="1:1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ht="15.75" customHeight="1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15.75" customHeight="1" x14ac:dyDescent="0.2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s="116" customFormat="1" x14ac:dyDescent="0.25">
      <c r="A39" s="10"/>
      <c r="B39" s="10"/>
      <c r="C39" s="10"/>
      <c r="D39" s="10"/>
      <c r="E39" s="10"/>
      <c r="F39" s="10"/>
      <c r="G39"/>
      <c r="H39"/>
      <c r="I39"/>
      <c r="J39"/>
      <c r="K39"/>
    </row>
    <row r="40" spans="1:11" s="116" customFormat="1" x14ac:dyDescent="0.25">
      <c r="A40" s="10"/>
      <c r="B40" s="10"/>
      <c r="C40" s="10"/>
      <c r="D40" s="10"/>
      <c r="E40" s="10"/>
      <c r="F40" s="10"/>
      <c r="G40"/>
      <c r="H40"/>
      <c r="I40"/>
      <c r="J40"/>
      <c r="K40"/>
    </row>
    <row r="41" spans="1:11" s="116" customFormat="1" x14ac:dyDescent="0.25">
      <c r="A41"/>
      <c r="B41" s="115"/>
      <c r="C41"/>
      <c r="D41"/>
      <c r="E41"/>
      <c r="F41"/>
      <c r="G41"/>
      <c r="H41"/>
      <c r="I41"/>
      <c r="J41"/>
      <c r="K41"/>
    </row>
    <row r="42" spans="1:11" s="116" customFormat="1" x14ac:dyDescent="0.25">
      <c r="A42"/>
      <c r="B42" s="115"/>
      <c r="C42"/>
      <c r="D42"/>
      <c r="E42"/>
      <c r="F42"/>
      <c r="G42"/>
      <c r="H42"/>
      <c r="I42"/>
      <c r="J42"/>
      <c r="K42"/>
    </row>
    <row r="43" spans="1:11" s="116" customFormat="1" x14ac:dyDescent="0.25">
      <c r="A43"/>
      <c r="B43" s="115"/>
      <c r="C43"/>
      <c r="D43"/>
      <c r="E43"/>
      <c r="F43"/>
      <c r="G43"/>
      <c r="H43"/>
      <c r="I43"/>
      <c r="J43"/>
      <c r="K43"/>
    </row>
    <row r="44" spans="1:11" s="116" customFormat="1" x14ac:dyDescent="0.25">
      <c r="A44"/>
      <c r="B44" s="115"/>
      <c r="C44"/>
      <c r="D44"/>
      <c r="E44"/>
      <c r="F44"/>
      <c r="G44"/>
      <c r="H44"/>
      <c r="I44"/>
      <c r="J44"/>
      <c r="K44"/>
    </row>
  </sheetData>
  <mergeCells count="39">
    <mergeCell ref="B34:F34"/>
    <mergeCell ref="G34:J34"/>
    <mergeCell ref="B35:F35"/>
    <mergeCell ref="G35:J35"/>
    <mergeCell ref="H30:H31"/>
    <mergeCell ref="I30:I31"/>
    <mergeCell ref="K30:K31"/>
    <mergeCell ref="E13:E14"/>
    <mergeCell ref="B33:F33"/>
    <mergeCell ref="G33:J33"/>
    <mergeCell ref="A30:A31"/>
    <mergeCell ref="B30:B31"/>
    <mergeCell ref="C30:C31"/>
    <mergeCell ref="D30:D31"/>
    <mergeCell ref="F30:F31"/>
    <mergeCell ref="K9:K10"/>
    <mergeCell ref="A13:A14"/>
    <mergeCell ref="C13:C14"/>
    <mergeCell ref="D13:D14"/>
    <mergeCell ref="F13:F14"/>
    <mergeCell ref="G13:G14"/>
    <mergeCell ref="H13:H14"/>
    <mergeCell ref="I13:I14"/>
    <mergeCell ref="J13:J14"/>
    <mergeCell ref="K13:K14"/>
    <mergeCell ref="H1:J2"/>
    <mergeCell ref="A4:J4"/>
    <mergeCell ref="A5:J5"/>
    <mergeCell ref="A7:J7"/>
    <mergeCell ref="A9:A10"/>
    <mergeCell ref="B9:B10"/>
    <mergeCell ref="C9:C10"/>
    <mergeCell ref="D9:D10"/>
    <mergeCell ref="F9:F10"/>
    <mergeCell ref="H9:H10"/>
    <mergeCell ref="I9:I10"/>
    <mergeCell ref="E9:E10"/>
    <mergeCell ref="G9:G10"/>
    <mergeCell ref="J9:J10"/>
  </mergeCells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217</v>
      </c>
      <c r="H1" s="152"/>
      <c r="I1" s="152"/>
    </row>
    <row r="2" spans="1:10" x14ac:dyDescent="0.25">
      <c r="F2" s="10"/>
      <c r="G2" s="152"/>
      <c r="H2" s="152"/>
      <c r="I2" s="152"/>
    </row>
    <row r="3" spans="1:10" ht="19.5" customHeight="1" x14ac:dyDescent="0.25">
      <c r="F3" s="10"/>
      <c r="G3" s="10"/>
      <c r="H3" s="10"/>
      <c r="I3" s="154"/>
      <c r="J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7" spans="1:10" ht="29.25" customHeight="1" x14ac:dyDescent="0.25">
      <c r="A7" s="153" t="s">
        <v>156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4">
        <v>1</v>
      </c>
      <c r="B11" s="25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5"/>
      <c r="B12" s="161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5">
        <v>2</v>
      </c>
      <c r="B13" s="163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5"/>
      <c r="B14" s="162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61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3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62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4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4">
        <v>5</v>
      </c>
      <c r="B19" s="25" t="s">
        <v>10</v>
      </c>
      <c r="C19" s="18">
        <v>0.75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3284.25</v>
      </c>
    </row>
    <row r="20" spans="1:10" ht="16.5" customHeight="1" x14ac:dyDescent="0.25">
      <c r="A20" s="155">
        <v>6</v>
      </c>
      <c r="B20" s="27" t="s">
        <v>41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5.25" customHeight="1" thickBot="1" x14ac:dyDescent="0.3">
      <c r="A21" s="156"/>
      <c r="B21" s="25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4">
        <v>7</v>
      </c>
      <c r="B22" s="25" t="s">
        <v>40</v>
      </c>
      <c r="C22" s="18">
        <v>0</v>
      </c>
      <c r="D22" s="18">
        <v>0</v>
      </c>
      <c r="E22" s="18">
        <f>D22*10%</f>
        <v>0</v>
      </c>
      <c r="F22" s="18">
        <f t="shared" si="0"/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4">
        <v>8</v>
      </c>
      <c r="B23" s="25" t="s">
        <v>13</v>
      </c>
      <c r="C23" s="18"/>
      <c r="D23" s="18"/>
      <c r="E23" s="18"/>
      <c r="F23" s="18"/>
      <c r="G23" s="18">
        <f t="shared" ref="G23:G39" si="1">F23*30%</f>
        <v>0</v>
      </c>
      <c r="H23" s="18"/>
      <c r="I23" s="18">
        <f>D23+E21+G23</f>
        <v>0</v>
      </c>
      <c r="J23" s="16">
        <f>C23*I23</f>
        <v>0</v>
      </c>
    </row>
    <row r="24" spans="1:10" ht="16.5" thickBot="1" x14ac:dyDescent="0.3">
      <c r="A24" s="4">
        <v>9</v>
      </c>
      <c r="B24" s="25" t="s">
        <v>14</v>
      </c>
      <c r="C24" s="18"/>
      <c r="D24" s="18"/>
      <c r="E24" s="18"/>
      <c r="F24" s="18"/>
      <c r="G24" s="18">
        <f t="shared" si="1"/>
        <v>0</v>
      </c>
      <c r="H24" s="18"/>
      <c r="I24" s="18">
        <f>D24+E23+G24</f>
        <v>0</v>
      </c>
      <c r="J24" s="16">
        <f t="shared" ref="J24:J39" si="2">C24*I24</f>
        <v>0</v>
      </c>
    </row>
    <row r="25" spans="1:10" ht="16.5" thickBot="1" x14ac:dyDescent="0.3">
      <c r="A25" s="4">
        <v>10</v>
      </c>
      <c r="B25" s="25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4">
        <v>11</v>
      </c>
      <c r="B26" s="25" t="s">
        <v>16</v>
      </c>
      <c r="C26" s="18">
        <v>0</v>
      </c>
      <c r="D26" s="18"/>
      <c r="E26" s="18"/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4">
        <v>12</v>
      </c>
      <c r="B27" s="25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39" thickBot="1" x14ac:dyDescent="0.3">
      <c r="A28" s="4">
        <v>13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39" thickBot="1" x14ac:dyDescent="0.3">
      <c r="A29" s="4">
        <v>14</v>
      </c>
      <c r="B29" s="25" t="s">
        <v>19</v>
      </c>
      <c r="C29" s="18">
        <v>0</v>
      </c>
      <c r="D29" s="18"/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4">
        <v>15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4">
        <v>16</v>
      </c>
      <c r="B31" s="25" t="s">
        <v>21</v>
      </c>
      <c r="C31" s="18">
        <v>1.5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6504.9600000000009</v>
      </c>
    </row>
    <row r="32" spans="1:10" ht="16.5" thickBot="1" x14ac:dyDescent="0.3">
      <c r="A32" s="4">
        <v>17</v>
      </c>
      <c r="B32" s="25" t="s">
        <v>22</v>
      </c>
      <c r="C32" s="18">
        <v>0.5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1495.2</v>
      </c>
    </row>
    <row r="33" spans="1:10" ht="16.5" thickBot="1" x14ac:dyDescent="0.3">
      <c r="A33" s="4">
        <v>18</v>
      </c>
      <c r="B33" s="25" t="s">
        <v>23</v>
      </c>
      <c r="C33" s="18">
        <v>0.75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C33*D33</f>
        <v>2002.5</v>
      </c>
    </row>
    <row r="34" spans="1:10" ht="16.5" thickBot="1" x14ac:dyDescent="0.3">
      <c r="A34" s="4">
        <v>19</v>
      </c>
      <c r="B34" s="25" t="s">
        <v>24</v>
      </c>
      <c r="C34" s="18">
        <v>0.5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1335</v>
      </c>
    </row>
    <row r="35" spans="1:10" ht="26.25" thickBot="1" x14ac:dyDescent="0.3">
      <c r="A35" s="4">
        <v>20</v>
      </c>
      <c r="B35" s="25" t="s">
        <v>25</v>
      </c>
      <c r="C35" s="18">
        <v>2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5874</v>
      </c>
    </row>
    <row r="36" spans="1:10" ht="16.5" thickBot="1" x14ac:dyDescent="0.3">
      <c r="A36" s="4">
        <v>21</v>
      </c>
      <c r="B36" s="25" t="s">
        <v>26</v>
      </c>
      <c r="C36" s="18">
        <v>0</v>
      </c>
      <c r="D36" s="18">
        <v>0</v>
      </c>
      <c r="E36" s="18">
        <f>D36*10%</f>
        <v>0</v>
      </c>
      <c r="F36" s="18">
        <f>D36+E36</f>
        <v>0</v>
      </c>
      <c r="G36" s="18">
        <f t="shared" si="1"/>
        <v>0</v>
      </c>
      <c r="H36" s="20"/>
      <c r="I36" s="20">
        <f>F36+G36</f>
        <v>0</v>
      </c>
      <c r="J36" s="16">
        <f t="shared" si="2"/>
        <v>0</v>
      </c>
    </row>
    <row r="37" spans="1:10" ht="16.5" thickBot="1" x14ac:dyDescent="0.3">
      <c r="A37" s="4">
        <v>22</v>
      </c>
      <c r="B37" s="25" t="s">
        <v>27</v>
      </c>
      <c r="C37" s="18">
        <v>1.5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13858.650000000001</v>
      </c>
    </row>
    <row r="38" spans="1:10" ht="15.75" customHeight="1" thickBot="1" x14ac:dyDescent="0.3">
      <c r="A38" s="4">
        <v>23</v>
      </c>
      <c r="B38" s="25" t="s">
        <v>28</v>
      </c>
      <c r="C38" s="18">
        <v>0</v>
      </c>
      <c r="D38" s="18">
        <v>0</v>
      </c>
      <c r="E38" s="18">
        <v>0</v>
      </c>
      <c r="F38" s="18">
        <f>D38+E38</f>
        <v>0</v>
      </c>
      <c r="G38" s="18">
        <f t="shared" si="1"/>
        <v>0</v>
      </c>
      <c r="H38" s="20"/>
      <c r="I38" s="20">
        <f>F38+G38</f>
        <v>0</v>
      </c>
      <c r="J38" s="16">
        <f t="shared" si="2"/>
        <v>0</v>
      </c>
    </row>
    <row r="39" spans="1:10" ht="15.75" customHeight="1" thickBot="1" x14ac:dyDescent="0.3">
      <c r="A39" s="4">
        <v>24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15.75" customHeight="1" thickBot="1" x14ac:dyDescent="0.3">
      <c r="A40" s="4">
        <v>25</v>
      </c>
      <c r="B40" s="25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ref="J40" si="3">C40*I40</f>
        <v>0</v>
      </c>
    </row>
    <row r="41" spans="1:10" ht="15.75" customHeight="1" thickBot="1" x14ac:dyDescent="0.3">
      <c r="A41" s="4"/>
      <c r="B41" s="85" t="s">
        <v>39</v>
      </c>
      <c r="C41" s="18"/>
      <c r="D41" s="18"/>
      <c r="E41" s="18"/>
      <c r="F41" s="18"/>
      <c r="G41" s="18"/>
      <c r="H41" s="20"/>
      <c r="I41" s="20"/>
      <c r="J41" s="16"/>
    </row>
    <row r="42" spans="1:10" ht="15.75" customHeight="1" thickBot="1" x14ac:dyDescent="0.3">
      <c r="A42" s="4"/>
      <c r="B42" s="25" t="s">
        <v>10</v>
      </c>
      <c r="C42" s="18">
        <v>0.5</v>
      </c>
      <c r="D42" s="18">
        <v>4379</v>
      </c>
      <c r="E42" s="18"/>
      <c r="F42" s="18">
        <f t="shared" ref="F42" si="4">D42+E42</f>
        <v>4379</v>
      </c>
      <c r="G42" s="18"/>
      <c r="H42" s="18"/>
      <c r="I42" s="18"/>
      <c r="J42" s="16">
        <f>D42*C42</f>
        <v>2189.5</v>
      </c>
    </row>
    <row r="43" spans="1:10" ht="30" customHeight="1" thickBot="1" x14ac:dyDescent="0.3">
      <c r="A43" s="4"/>
      <c r="B43" s="26" t="s">
        <v>18</v>
      </c>
      <c r="C43" s="18">
        <v>0.5</v>
      </c>
      <c r="D43" s="18">
        <v>3631</v>
      </c>
      <c r="E43" s="18"/>
      <c r="F43" s="18"/>
      <c r="G43" s="18">
        <f t="shared" ref="G43:G47" si="5">F43*30%</f>
        <v>0</v>
      </c>
      <c r="H43" s="18"/>
      <c r="I43" s="18"/>
      <c r="J43" s="16">
        <f>D43*C43</f>
        <v>1815.5</v>
      </c>
    </row>
    <row r="44" spans="1:10" ht="30" customHeight="1" thickBot="1" x14ac:dyDescent="0.3">
      <c r="A44" s="4"/>
      <c r="B44" s="25" t="s">
        <v>21</v>
      </c>
      <c r="C44" s="18">
        <v>1</v>
      </c>
      <c r="D44" s="18">
        <v>3872</v>
      </c>
      <c r="E44" s="18"/>
      <c r="F44" s="18"/>
      <c r="G44" s="18">
        <f t="shared" si="5"/>
        <v>0</v>
      </c>
      <c r="H44" s="20">
        <f>D44*12%</f>
        <v>464.64</v>
      </c>
      <c r="I44" s="20">
        <f>D44+H44</f>
        <v>4336.6400000000003</v>
      </c>
      <c r="J44" s="16">
        <f t="shared" ref="J44" si="6">C44*I44</f>
        <v>4336.6400000000003</v>
      </c>
    </row>
    <row r="45" spans="1:10" ht="30" customHeight="1" thickBot="1" x14ac:dyDescent="0.3">
      <c r="A45" s="4"/>
      <c r="B45" s="25" t="s">
        <v>24</v>
      </c>
      <c r="C45" s="18">
        <v>1</v>
      </c>
      <c r="D45" s="18">
        <v>2670</v>
      </c>
      <c r="E45" s="18"/>
      <c r="F45" s="18"/>
      <c r="G45" s="18">
        <f t="shared" si="5"/>
        <v>0</v>
      </c>
      <c r="H45" s="20"/>
      <c r="I45" s="20"/>
      <c r="J45" s="16">
        <f>2670*C45</f>
        <v>2670</v>
      </c>
    </row>
    <row r="46" spans="1:10" ht="23.25" customHeight="1" thickBot="1" x14ac:dyDescent="0.3">
      <c r="A46" s="4"/>
      <c r="B46" s="25" t="s">
        <v>27</v>
      </c>
      <c r="C46" s="18">
        <v>1.25</v>
      </c>
      <c r="D46" s="18">
        <v>6461</v>
      </c>
      <c r="E46" s="18">
        <v>646</v>
      </c>
      <c r="F46" s="18">
        <f>D46+E46</f>
        <v>7107</v>
      </c>
      <c r="G46" s="18">
        <f t="shared" si="5"/>
        <v>2132.1</v>
      </c>
      <c r="H46" s="20"/>
      <c r="I46" s="20">
        <f>F46+G46</f>
        <v>9239.1</v>
      </c>
      <c r="J46" s="16">
        <f t="shared" ref="J46:J47" si="7">C46*I46</f>
        <v>11548.875</v>
      </c>
    </row>
    <row r="47" spans="1:10" s="11" customFormat="1" ht="16.5" thickBot="1" x14ac:dyDescent="0.3">
      <c r="A47" s="5"/>
      <c r="B47" s="25" t="s">
        <v>29</v>
      </c>
      <c r="C47" s="18">
        <v>1</v>
      </c>
      <c r="D47" s="18">
        <v>3631</v>
      </c>
      <c r="E47" s="18"/>
      <c r="F47" s="18"/>
      <c r="G47" s="18">
        <f t="shared" si="5"/>
        <v>0</v>
      </c>
      <c r="H47" s="20">
        <f>D47*10%</f>
        <v>363.1</v>
      </c>
      <c r="I47" s="20">
        <f>D47+H47</f>
        <v>3994.1</v>
      </c>
      <c r="J47" s="16">
        <f t="shared" si="7"/>
        <v>3994.1</v>
      </c>
    </row>
    <row r="48" spans="1:10" s="11" customFormat="1" ht="16.5" thickBot="1" x14ac:dyDescent="0.3">
      <c r="A48" s="5"/>
      <c r="B48" s="27"/>
      <c r="C48" s="19"/>
      <c r="D48" s="19"/>
      <c r="E48" s="19"/>
      <c r="F48" s="19"/>
      <c r="G48" s="19"/>
      <c r="H48" s="28"/>
      <c r="I48" s="28"/>
      <c r="J48" s="17"/>
    </row>
    <row r="49" spans="1:10" s="11" customFormat="1" ht="15.75" x14ac:dyDescent="0.25">
      <c r="A49" s="155"/>
      <c r="B49" s="157" t="s">
        <v>32</v>
      </c>
      <c r="C49" s="145">
        <f>C11+C13+C15+C18+C19+C20+C22+C23+C24+C25+C26+C27+C28+C29+C30+C31+C32+C33+C34+C35+C36+C37+C38+C39+C40+C42+C43+C44+C45+C46+C47</f>
        <v>19.75</v>
      </c>
      <c r="D49" s="145"/>
      <c r="E49" s="145"/>
      <c r="F49" s="22"/>
      <c r="G49" s="145"/>
      <c r="H49" s="145"/>
      <c r="I49" s="22"/>
      <c r="J49" s="141">
        <f>J11+J13+J15+J18+J19+J20+J22+J23+J24+J25+J26+J27+J28+J29+J30+J31+J32+J33+J34+J35+J36+J37+J38+J39+J40+J41+J42+J43+J44+J45+J46+J47</f>
        <v>113316.485</v>
      </c>
    </row>
    <row r="50" spans="1:10" s="11" customFormat="1" ht="16.5" thickBot="1" x14ac:dyDescent="0.3">
      <c r="A50" s="156"/>
      <c r="B50" s="158"/>
      <c r="C50" s="146"/>
      <c r="D50" s="146"/>
      <c r="E50" s="146"/>
      <c r="F50" s="23"/>
      <c r="G50" s="146"/>
      <c r="H50" s="146"/>
      <c r="I50" s="23"/>
      <c r="J50" s="142"/>
    </row>
    <row r="51" spans="1:10" s="11" customFormat="1" x14ac:dyDescent="0.25">
      <c r="A51"/>
      <c r="B51" s="9"/>
      <c r="C51"/>
      <c r="D51"/>
      <c r="E51"/>
      <c r="F51"/>
      <c r="G51"/>
      <c r="H51"/>
      <c r="I51"/>
      <c r="J51"/>
    </row>
    <row r="52" spans="1:10" s="11" customFormat="1" x14ac:dyDescent="0.25">
      <c r="B52" s="140" t="s">
        <v>33</v>
      </c>
      <c r="C52" s="140"/>
      <c r="D52" s="140"/>
      <c r="E52" s="140"/>
      <c r="F52" s="140" t="s">
        <v>192</v>
      </c>
      <c r="G52" s="140"/>
      <c r="H52" s="140"/>
      <c r="I52" s="140"/>
    </row>
    <row r="53" spans="1:10" x14ac:dyDescent="0.25">
      <c r="A53" s="11"/>
      <c r="B53" s="140" t="s">
        <v>34</v>
      </c>
      <c r="C53" s="140"/>
      <c r="D53" s="140"/>
      <c r="E53" s="140"/>
      <c r="F53" s="140" t="s">
        <v>69</v>
      </c>
      <c r="G53" s="140"/>
      <c r="H53" s="140"/>
      <c r="I53" s="140"/>
      <c r="J53" s="11"/>
    </row>
    <row r="54" spans="1:10" x14ac:dyDescent="0.25">
      <c r="A54" s="11"/>
      <c r="B54" s="140" t="s">
        <v>35</v>
      </c>
      <c r="C54" s="140"/>
      <c r="D54" s="140"/>
      <c r="E54" s="140"/>
      <c r="F54" s="140"/>
      <c r="G54" s="140"/>
      <c r="H54" s="140"/>
      <c r="I54" s="140"/>
      <c r="J54" s="11"/>
    </row>
    <row r="55" spans="1:1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25">
      <c r="A58" s="10"/>
      <c r="B58" s="10"/>
      <c r="C58" s="10"/>
      <c r="D58" s="10"/>
      <c r="E58" s="10"/>
    </row>
    <row r="59" spans="1:10" x14ac:dyDescent="0.25">
      <c r="A59" s="10"/>
      <c r="B59" s="10"/>
      <c r="C59" s="10"/>
      <c r="D59" s="10"/>
      <c r="E59" s="10"/>
    </row>
  </sheetData>
  <mergeCells count="49">
    <mergeCell ref="B52:E52"/>
    <mergeCell ref="F52:I52"/>
    <mergeCell ref="B53:E53"/>
    <mergeCell ref="F53:I53"/>
    <mergeCell ref="B54:E54"/>
    <mergeCell ref="F54:I54"/>
    <mergeCell ref="A49:A50"/>
    <mergeCell ref="B49:B50"/>
    <mergeCell ref="C49:C50"/>
    <mergeCell ref="D49:D50"/>
    <mergeCell ref="E49:E50"/>
    <mergeCell ref="A20:A21"/>
    <mergeCell ref="C20:C21"/>
    <mergeCell ref="D20:D21"/>
    <mergeCell ref="E20:E21"/>
    <mergeCell ref="F20:F21"/>
    <mergeCell ref="J20:J21"/>
    <mergeCell ref="I20:I21"/>
    <mergeCell ref="G49:G50"/>
    <mergeCell ref="H49:H50"/>
    <mergeCell ref="J49:J50"/>
    <mergeCell ref="G20:G21"/>
    <mergeCell ref="H20:H21"/>
    <mergeCell ref="I15:I17"/>
    <mergeCell ref="J15:J17"/>
    <mergeCell ref="F9:F10"/>
    <mergeCell ref="I9:I10"/>
    <mergeCell ref="B12:B14"/>
    <mergeCell ref="D15:D17"/>
    <mergeCell ref="E15:E17"/>
    <mergeCell ref="F15:F17"/>
    <mergeCell ref="G15:G17"/>
    <mergeCell ref="H15:H17"/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C15:C1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25" workbookViewId="0">
      <selection activeCell="N13" sqref="N13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257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3.75" customHeight="1" x14ac:dyDescent="0.25"/>
    <row r="7" spans="1:10" ht="30" customHeight="1" x14ac:dyDescent="0.25">
      <c r="A7" s="153" t="s">
        <v>219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0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57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0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58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14">
        <v>4</v>
      </c>
      <c r="B18" s="7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30.75" thickBot="1" x14ac:dyDescent="0.3">
      <c r="A19" s="14">
        <v>5</v>
      </c>
      <c r="B19" s="7" t="s">
        <v>10</v>
      </c>
      <c r="C19" s="18">
        <v>0.5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2189.5</v>
      </c>
    </row>
    <row r="20" spans="1:10" ht="16.5" customHeight="1" x14ac:dyDescent="0.25">
      <c r="A20" s="155">
        <v>6</v>
      </c>
      <c r="B20" s="8" t="s">
        <v>11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5.25" customHeight="1" thickBot="1" x14ac:dyDescent="0.3">
      <c r="A21" s="156"/>
      <c r="B21" s="7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14">
        <v>7</v>
      </c>
      <c r="B22" s="7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7" t="s">
        <v>13</v>
      </c>
      <c r="C23" s="18">
        <v>0.25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907.75</v>
      </c>
    </row>
    <row r="24" spans="1:10" ht="16.5" thickBot="1" x14ac:dyDescent="0.3">
      <c r="A24" s="14">
        <v>9</v>
      </c>
      <c r="B24" s="7" t="s">
        <v>38</v>
      </c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14">
        <v>10</v>
      </c>
      <c r="B25" s="7" t="s">
        <v>15</v>
      </c>
      <c r="C25" s="18">
        <v>0.5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3419</v>
      </c>
    </row>
    <row r="26" spans="1:10" ht="16.5" thickBot="1" x14ac:dyDescent="0.3">
      <c r="A26" s="14">
        <v>11</v>
      </c>
      <c r="B26" s="7" t="s">
        <v>16</v>
      </c>
      <c r="C26" s="18">
        <v>2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1"/>
        <v>1867.8</v>
      </c>
      <c r="H26" s="18"/>
      <c r="I26" s="18">
        <f>F26+G26</f>
        <v>8093.8</v>
      </c>
      <c r="J26" s="16">
        <f t="shared" si="2"/>
        <v>16187.6</v>
      </c>
    </row>
    <row r="27" spans="1:10" ht="16.5" thickBot="1" x14ac:dyDescent="0.3">
      <c r="A27" s="14">
        <v>12</v>
      </c>
      <c r="B27" s="7" t="s">
        <v>37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45.75" thickBot="1" x14ac:dyDescent="0.3">
      <c r="A28" s="14">
        <v>13</v>
      </c>
      <c r="B28" s="7" t="s">
        <v>18</v>
      </c>
      <c r="C28" s="18">
        <v>1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3631</v>
      </c>
    </row>
    <row r="29" spans="1:10" ht="45.75" thickBot="1" x14ac:dyDescent="0.3">
      <c r="A29" s="14">
        <v>14</v>
      </c>
      <c r="B29" s="7" t="s">
        <v>19</v>
      </c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7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14">
        <v>16</v>
      </c>
      <c r="B31" s="7" t="s">
        <v>21</v>
      </c>
      <c r="C31" s="18">
        <v>2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8673.2800000000007</v>
      </c>
    </row>
    <row r="32" spans="1:10" ht="16.5" thickBot="1" x14ac:dyDescent="0.3">
      <c r="A32" s="14">
        <v>17</v>
      </c>
      <c r="B32" s="7" t="s">
        <v>178</v>
      </c>
      <c r="C32" s="18">
        <v>0.75</v>
      </c>
      <c r="D32" s="24">
        <v>2670</v>
      </c>
      <c r="E32" s="18"/>
      <c r="F32" s="18"/>
      <c r="G32" s="18">
        <f t="shared" si="1"/>
        <v>0</v>
      </c>
      <c r="H32" s="20">
        <f>D32*12%</f>
        <v>320.39999999999998</v>
      </c>
      <c r="I32" s="20">
        <f>D32+H32</f>
        <v>2990.4</v>
      </c>
      <c r="J32" s="16">
        <f t="shared" si="2"/>
        <v>2242.8000000000002</v>
      </c>
    </row>
    <row r="33" spans="1:10" ht="16.5" thickBot="1" x14ac:dyDescent="0.3">
      <c r="A33" s="14">
        <v>18</v>
      </c>
      <c r="B33" s="7" t="s">
        <v>79</v>
      </c>
      <c r="C33" s="18">
        <v>0.5</v>
      </c>
      <c r="D33" s="18">
        <v>2670</v>
      </c>
      <c r="E33" s="18"/>
      <c r="F33" s="18"/>
      <c r="G33" s="18">
        <f t="shared" si="1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7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30.75" thickBot="1" x14ac:dyDescent="0.3">
      <c r="A35" s="14">
        <v>20</v>
      </c>
      <c r="B35" s="7" t="s">
        <v>25</v>
      </c>
      <c r="C35" s="18">
        <v>3.25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9545.25</v>
      </c>
    </row>
    <row r="36" spans="1:10" ht="16.5" thickBot="1" x14ac:dyDescent="0.3">
      <c r="A36" s="14">
        <v>21</v>
      </c>
      <c r="B36" s="7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4619.6149999999998</v>
      </c>
    </row>
    <row r="37" spans="1:10" ht="30.75" thickBot="1" x14ac:dyDescent="0.3">
      <c r="A37" s="14">
        <v>22</v>
      </c>
      <c r="B37" s="7" t="s">
        <v>27</v>
      </c>
      <c r="C37" s="18">
        <v>3</v>
      </c>
      <c r="D37" s="18">
        <v>6461</v>
      </c>
      <c r="E37" s="18">
        <v>646</v>
      </c>
      <c r="F37" s="18">
        <f>D37+E37</f>
        <v>7107</v>
      </c>
      <c r="G37" s="18">
        <f t="shared" si="1"/>
        <v>2132.1</v>
      </c>
      <c r="H37" s="20"/>
      <c r="I37" s="20">
        <f>F37+G37</f>
        <v>9239.1</v>
      </c>
      <c r="J37" s="16">
        <f t="shared" si="2"/>
        <v>27717.300000000003</v>
      </c>
    </row>
    <row r="38" spans="1:10" ht="15.75" customHeight="1" thickBot="1" x14ac:dyDescent="0.3">
      <c r="A38" s="14">
        <v>23</v>
      </c>
      <c r="B38" s="7" t="s">
        <v>28</v>
      </c>
      <c r="C38" s="18">
        <v>0.25</v>
      </c>
      <c r="D38" s="18">
        <v>5660</v>
      </c>
      <c r="E38" s="18">
        <v>566</v>
      </c>
      <c r="F38" s="18">
        <f>D38+E38</f>
        <v>6226</v>
      </c>
      <c r="G38" s="18">
        <f t="shared" si="1"/>
        <v>1867.8</v>
      </c>
      <c r="H38" s="20"/>
      <c r="I38" s="20">
        <f>F38+G38</f>
        <v>8093.8</v>
      </c>
      <c r="J38" s="16">
        <f t="shared" si="2"/>
        <v>2023.45</v>
      </c>
    </row>
    <row r="39" spans="1:10" ht="15.75" customHeight="1" thickBot="1" x14ac:dyDescent="0.3">
      <c r="A39" s="14">
        <v>24</v>
      </c>
      <c r="B39" s="7" t="s">
        <v>29</v>
      </c>
      <c r="C39" s="18">
        <v>2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7988.2</v>
      </c>
    </row>
    <row r="40" spans="1:10" ht="30.75" thickBot="1" x14ac:dyDescent="0.3">
      <c r="A40" s="14">
        <v>25</v>
      </c>
      <c r="B40" s="7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v>0</v>
      </c>
      <c r="I40" s="20">
        <f>D40+H40</f>
        <v>0</v>
      </c>
      <c r="J40" s="16">
        <f t="shared" si="2"/>
        <v>0</v>
      </c>
    </row>
    <row r="41" spans="1:10" s="13" customFormat="1" ht="15.75" x14ac:dyDescent="0.25">
      <c r="A41" s="155"/>
      <c r="B41" s="157" t="s">
        <v>32</v>
      </c>
      <c r="C41" s="145">
        <f>SUM(C11:C40)</f>
        <v>24</v>
      </c>
      <c r="D41" s="145"/>
      <c r="E41" s="145"/>
      <c r="F41" s="22"/>
      <c r="G41" s="145"/>
      <c r="H41" s="145"/>
      <c r="I41" s="22"/>
      <c r="J41" s="141">
        <f>SUM(J11:J40)</f>
        <v>143618.07</v>
      </c>
    </row>
    <row r="42" spans="1:10" s="13" customFormat="1" ht="16.5" thickBot="1" x14ac:dyDescent="0.3">
      <c r="A42" s="156"/>
      <c r="B42" s="158"/>
      <c r="C42" s="146"/>
      <c r="D42" s="146"/>
      <c r="E42" s="146"/>
      <c r="F42" s="23"/>
      <c r="G42" s="146"/>
      <c r="H42" s="146"/>
      <c r="I42" s="23"/>
      <c r="J42" s="142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40" t="s">
        <v>33</v>
      </c>
      <c r="C44" s="140"/>
      <c r="D44" s="140"/>
      <c r="E44" s="140"/>
      <c r="F44" s="140" t="s">
        <v>191</v>
      </c>
      <c r="G44" s="140"/>
      <c r="H44" s="140"/>
      <c r="I44" s="140"/>
    </row>
    <row r="45" spans="1:10" s="13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13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F9:F10"/>
    <mergeCell ref="I9:I10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1" workbookViewId="0">
      <selection activeCell="L9" sqref="L9"/>
    </sheetView>
  </sheetViews>
  <sheetFormatPr defaultRowHeight="15" x14ac:dyDescent="0.25"/>
  <cols>
    <col min="1" max="1" width="4.42578125" customWidth="1"/>
    <col min="2" max="2" width="25.140625" style="1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64" t="s">
        <v>228</v>
      </c>
      <c r="H1" s="164"/>
      <c r="I1" s="164"/>
    </row>
    <row r="2" spans="1:10" x14ac:dyDescent="0.25">
      <c r="F2" s="10"/>
      <c r="G2" s="164"/>
      <c r="H2" s="164"/>
      <c r="I2" s="164"/>
    </row>
    <row r="3" spans="1:10" ht="19.5" customHeight="1" x14ac:dyDescent="0.25">
      <c r="F3" s="10"/>
      <c r="G3" s="10"/>
      <c r="H3" s="10"/>
      <c r="I3" s="154"/>
      <c r="J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14.25" customHeight="1" x14ac:dyDescent="0.25"/>
    <row r="7" spans="1:10" ht="32.25" customHeight="1" x14ac:dyDescent="0.25">
      <c r="A7" s="153" t="s">
        <v>237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14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15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15">
        <v>2</v>
      </c>
      <c r="B13" s="160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15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61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3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62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14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14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2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45">
        <v>1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9239.23</v>
      </c>
    </row>
    <row r="21" spans="1:10" ht="11.25" customHeight="1" thickBot="1" x14ac:dyDescent="0.3">
      <c r="A21" s="156"/>
      <c r="B21" s="25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14">
        <v>7</v>
      </c>
      <c r="B22" s="25" t="s">
        <v>36</v>
      </c>
      <c r="C22" s="18">
        <v>0.5</v>
      </c>
      <c r="D22" s="18">
        <v>6461</v>
      </c>
      <c r="E22" s="18">
        <f>D22*10%</f>
        <v>646.1</v>
      </c>
      <c r="F22" s="18">
        <f t="shared" si="0"/>
        <v>7107.1</v>
      </c>
      <c r="G22" s="18">
        <f>F22*30%</f>
        <v>2132.13</v>
      </c>
      <c r="H22" s="18"/>
      <c r="I22" s="18">
        <f t="shared" ref="I22:I27" si="1">F22+G22</f>
        <v>9239.23</v>
      </c>
      <c r="J22" s="16">
        <f>I22*C22</f>
        <v>4619.6149999999998</v>
      </c>
    </row>
    <row r="23" spans="1:10" ht="16.5" thickBot="1" x14ac:dyDescent="0.3">
      <c r="A23" s="14">
        <v>8</v>
      </c>
      <c r="B23" s="25"/>
      <c r="C23" s="18">
        <v>0</v>
      </c>
      <c r="D23" s="18">
        <v>0</v>
      </c>
      <c r="E23" s="18">
        <f>D23*10%</f>
        <v>0</v>
      </c>
      <c r="F23" s="18">
        <f>D23+E23</f>
        <v>0</v>
      </c>
      <c r="G23" s="18">
        <f>F23*30%</f>
        <v>0</v>
      </c>
      <c r="H23" s="18"/>
      <c r="I23" s="18">
        <f t="shared" si="1"/>
        <v>0</v>
      </c>
      <c r="J23" s="16">
        <f>C23*I23</f>
        <v>0</v>
      </c>
    </row>
    <row r="24" spans="1:10" ht="16.5" thickBot="1" x14ac:dyDescent="0.3">
      <c r="A24" s="14">
        <v>9</v>
      </c>
      <c r="B24" s="25" t="s">
        <v>174</v>
      </c>
      <c r="C24" s="18">
        <v>0.5</v>
      </c>
      <c r="D24" s="18">
        <v>6461</v>
      </c>
      <c r="E24" s="18">
        <f>D24*10%</f>
        <v>646.1</v>
      </c>
      <c r="F24" s="18">
        <f>D24+E24</f>
        <v>7107.1</v>
      </c>
      <c r="G24" s="18">
        <f t="shared" ref="G24:G39" si="2">F24*30%</f>
        <v>2132.13</v>
      </c>
      <c r="H24" s="18">
        <f>D24*10%</f>
        <v>646.1</v>
      </c>
      <c r="I24" s="18">
        <f t="shared" si="1"/>
        <v>9239.23</v>
      </c>
      <c r="J24" s="16">
        <f t="shared" ref="J24:J40" si="3">C24*I24</f>
        <v>4619.6149999999998</v>
      </c>
    </row>
    <row r="25" spans="1:10" ht="16.5" thickBot="1" x14ac:dyDescent="0.3">
      <c r="A25" s="14">
        <v>10</v>
      </c>
      <c r="B25" s="25" t="s">
        <v>15</v>
      </c>
      <c r="C25" s="18">
        <v>1</v>
      </c>
      <c r="D25" s="18">
        <v>5260</v>
      </c>
      <c r="E25" s="18"/>
      <c r="F25" s="18">
        <f>D25+E25</f>
        <v>5260</v>
      </c>
      <c r="G25" s="18">
        <f t="shared" si="2"/>
        <v>1578</v>
      </c>
      <c r="H25" s="18"/>
      <c r="I25" s="18">
        <f t="shared" si="1"/>
        <v>6838</v>
      </c>
      <c r="J25" s="16">
        <f t="shared" si="3"/>
        <v>6838</v>
      </c>
    </row>
    <row r="26" spans="1:10" ht="26.25" thickBot="1" x14ac:dyDescent="0.3">
      <c r="A26" s="14">
        <v>11</v>
      </c>
      <c r="B26" s="25" t="s">
        <v>227</v>
      </c>
      <c r="C26" s="18">
        <v>4</v>
      </c>
      <c r="D26" s="18">
        <v>5660</v>
      </c>
      <c r="E26" s="18">
        <f>D26*10%</f>
        <v>566</v>
      </c>
      <c r="F26" s="18">
        <f>D26+E26</f>
        <v>6226</v>
      </c>
      <c r="G26" s="18">
        <f t="shared" si="2"/>
        <v>1867.8</v>
      </c>
      <c r="H26" s="18"/>
      <c r="I26" s="18">
        <f t="shared" si="1"/>
        <v>8093.8</v>
      </c>
      <c r="J26" s="16">
        <f t="shared" si="3"/>
        <v>32375.200000000001</v>
      </c>
    </row>
    <row r="27" spans="1:10" ht="16.5" thickBot="1" x14ac:dyDescent="0.3">
      <c r="A27" s="14">
        <v>12</v>
      </c>
      <c r="B27" s="25" t="s">
        <v>43</v>
      </c>
      <c r="C27" s="18">
        <v>1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2"/>
        <v>2132.13</v>
      </c>
      <c r="H27" s="18"/>
      <c r="I27" s="18">
        <f t="shared" si="1"/>
        <v>9239.23</v>
      </c>
      <c r="J27" s="16">
        <f t="shared" si="3"/>
        <v>9239.23</v>
      </c>
    </row>
    <row r="28" spans="1:10" ht="39" thickBot="1" x14ac:dyDescent="0.3">
      <c r="A28" s="14">
        <v>13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2"/>
        <v>0</v>
      </c>
      <c r="H28" s="18"/>
      <c r="I28" s="18"/>
      <c r="J28" s="16">
        <f>D28*C28</f>
        <v>1815.5</v>
      </c>
    </row>
    <row r="29" spans="1:10" ht="16.5" thickBot="1" x14ac:dyDescent="0.3">
      <c r="A29" s="14">
        <v>14</v>
      </c>
      <c r="B29" s="25"/>
      <c r="C29" s="18">
        <v>0</v>
      </c>
      <c r="D29" s="18">
        <v>0</v>
      </c>
      <c r="E29" s="18"/>
      <c r="F29" s="18"/>
      <c r="G29" s="18">
        <f t="shared" si="2"/>
        <v>0</v>
      </c>
      <c r="H29" s="18"/>
      <c r="I29" s="18"/>
      <c r="J29" s="16">
        <f>D29*C29</f>
        <v>0</v>
      </c>
    </row>
    <row r="30" spans="1:10" ht="16.5" thickBot="1" x14ac:dyDescent="0.3">
      <c r="A30" s="14">
        <v>15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3"/>
        <v>6004.7</v>
      </c>
    </row>
    <row r="31" spans="1:10" ht="16.5" thickBot="1" x14ac:dyDescent="0.3">
      <c r="A31" s="14">
        <v>16</v>
      </c>
      <c r="B31" s="25" t="s">
        <v>21</v>
      </c>
      <c r="C31" s="18">
        <v>1</v>
      </c>
      <c r="D31" s="18">
        <v>3872</v>
      </c>
      <c r="E31" s="18"/>
      <c r="F31" s="18"/>
      <c r="G31" s="18">
        <f t="shared" si="2"/>
        <v>0</v>
      </c>
      <c r="H31" s="20">
        <f>D31*12%</f>
        <v>464.64</v>
      </c>
      <c r="I31" s="20">
        <f>D31+H31</f>
        <v>4336.6400000000003</v>
      </c>
      <c r="J31" s="16">
        <f t="shared" si="3"/>
        <v>4336.6400000000003</v>
      </c>
    </row>
    <row r="32" spans="1:10" ht="16.5" thickBot="1" x14ac:dyDescent="0.3">
      <c r="A32" s="14">
        <v>17</v>
      </c>
      <c r="B32" s="25" t="s">
        <v>22</v>
      </c>
      <c r="C32" s="18">
        <v>1.5</v>
      </c>
      <c r="D32" s="24">
        <v>2670</v>
      </c>
      <c r="E32" s="18"/>
      <c r="F32" s="18"/>
      <c r="G32" s="18">
        <f t="shared" si="2"/>
        <v>0</v>
      </c>
      <c r="H32" s="20">
        <f>D32*12%</f>
        <v>320.39999999999998</v>
      </c>
      <c r="I32" s="20">
        <f>D32+H32</f>
        <v>2990.4</v>
      </c>
      <c r="J32" s="16">
        <f t="shared" si="3"/>
        <v>4485.6000000000004</v>
      </c>
    </row>
    <row r="33" spans="1:10" ht="16.5" thickBot="1" x14ac:dyDescent="0.3">
      <c r="A33" s="14">
        <v>18</v>
      </c>
      <c r="B33" s="25" t="s">
        <v>23</v>
      </c>
      <c r="C33" s="18">
        <v>0.5</v>
      </c>
      <c r="D33" s="18">
        <v>2670</v>
      </c>
      <c r="E33" s="18"/>
      <c r="F33" s="18"/>
      <c r="G33" s="18">
        <f t="shared" si="2"/>
        <v>0</v>
      </c>
      <c r="H33" s="20"/>
      <c r="I33" s="20"/>
      <c r="J33" s="16">
        <f>D33*C33</f>
        <v>1335</v>
      </c>
    </row>
    <row r="34" spans="1:10" ht="16.5" thickBot="1" x14ac:dyDescent="0.3">
      <c r="A34" s="14">
        <v>19</v>
      </c>
      <c r="B34" s="25" t="s">
        <v>24</v>
      </c>
      <c r="C34" s="18">
        <v>1</v>
      </c>
      <c r="D34" s="18">
        <v>2670</v>
      </c>
      <c r="E34" s="18"/>
      <c r="F34" s="18"/>
      <c r="G34" s="18">
        <f t="shared" si="2"/>
        <v>0</v>
      </c>
      <c r="H34" s="20"/>
      <c r="I34" s="20"/>
      <c r="J34" s="16">
        <f>2670*C34</f>
        <v>2670</v>
      </c>
    </row>
    <row r="35" spans="1:10" ht="26.25" thickBot="1" x14ac:dyDescent="0.3">
      <c r="A35" s="14">
        <v>20</v>
      </c>
      <c r="B35" s="25" t="s">
        <v>25</v>
      </c>
      <c r="C35" s="18">
        <v>2.8</v>
      </c>
      <c r="D35" s="18">
        <v>2670</v>
      </c>
      <c r="E35" s="18"/>
      <c r="F35" s="18"/>
      <c r="G35" s="18">
        <f t="shared" si="2"/>
        <v>0</v>
      </c>
      <c r="H35" s="20">
        <f>D35*10%</f>
        <v>267</v>
      </c>
      <c r="I35" s="20">
        <f>D35+H35</f>
        <v>2937</v>
      </c>
      <c r="J35" s="16">
        <f t="shared" si="3"/>
        <v>8223.6</v>
      </c>
    </row>
    <row r="36" spans="1:10" ht="16.5" thickBot="1" x14ac:dyDescent="0.3">
      <c r="A36" s="14">
        <v>21</v>
      </c>
      <c r="B36" s="25" t="s">
        <v>26</v>
      </c>
      <c r="C36" s="18">
        <v>0.5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2"/>
        <v>2132.13</v>
      </c>
      <c r="H36" s="20"/>
      <c r="I36" s="20">
        <f>F36+G36</f>
        <v>9239.23</v>
      </c>
      <c r="J36" s="16">
        <f t="shared" si="3"/>
        <v>4619.6149999999998</v>
      </c>
    </row>
    <row r="37" spans="1:10" ht="16.5" thickBot="1" x14ac:dyDescent="0.3">
      <c r="A37" s="14">
        <v>22</v>
      </c>
      <c r="B37" s="25" t="s">
        <v>45</v>
      </c>
      <c r="C37" s="18">
        <v>1.5</v>
      </c>
      <c r="D37" s="18">
        <v>6461</v>
      </c>
      <c r="E37" s="18">
        <f>D37*10%</f>
        <v>646.1</v>
      </c>
      <c r="F37" s="18">
        <f>D37+E37</f>
        <v>7107.1</v>
      </c>
      <c r="G37" s="18">
        <f t="shared" si="2"/>
        <v>2132.13</v>
      </c>
      <c r="H37" s="20"/>
      <c r="I37" s="20">
        <f>F37+G37</f>
        <v>9239.23</v>
      </c>
      <c r="J37" s="16">
        <f t="shared" si="3"/>
        <v>13858.844999999999</v>
      </c>
    </row>
    <row r="38" spans="1:10" ht="15.75" customHeight="1" thickBot="1" x14ac:dyDescent="0.3">
      <c r="A38" s="14">
        <v>23</v>
      </c>
      <c r="B38" s="25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f t="shared" si="2"/>
        <v>0</v>
      </c>
      <c r="H38" s="20"/>
      <c r="I38" s="20">
        <f>F38+G38</f>
        <v>0</v>
      </c>
      <c r="J38" s="16">
        <f t="shared" si="3"/>
        <v>0</v>
      </c>
    </row>
    <row r="39" spans="1:10" ht="15.75" customHeight="1" thickBot="1" x14ac:dyDescent="0.3">
      <c r="A39" s="14">
        <v>24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2"/>
        <v>0</v>
      </c>
      <c r="H39" s="20">
        <f>D39*10%</f>
        <v>363.1</v>
      </c>
      <c r="I39" s="20">
        <f>D39+H39</f>
        <v>3994.1</v>
      </c>
      <c r="J39" s="16">
        <f t="shared" si="3"/>
        <v>3994.1</v>
      </c>
    </row>
    <row r="40" spans="1:10" ht="26.25" thickBot="1" x14ac:dyDescent="0.3">
      <c r="A40" s="14">
        <v>25</v>
      </c>
      <c r="B40" s="25" t="s">
        <v>30</v>
      </c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3"/>
        <v>0</v>
      </c>
    </row>
    <row r="41" spans="1:10" s="13" customFormat="1" ht="15.75" x14ac:dyDescent="0.25">
      <c r="A41" s="155"/>
      <c r="B41" s="157" t="s">
        <v>32</v>
      </c>
      <c r="C41" s="145">
        <f>SUM(C11:C40)</f>
        <v>23.3</v>
      </c>
      <c r="D41" s="145"/>
      <c r="E41" s="145"/>
      <c r="F41" s="22"/>
      <c r="G41" s="145"/>
      <c r="H41" s="145"/>
      <c r="I41" s="22"/>
      <c r="J41" s="141">
        <f>J11+J13+J15+J18+J19+J20+J22+J23+J24+J25+J26+J27+J28+J29+J30+J31+J32+J33+J34+J35+J36+J37+J38+J39+J40</f>
        <v>150588.26999999999</v>
      </c>
    </row>
    <row r="42" spans="1:10" s="13" customFormat="1" ht="16.5" thickBot="1" x14ac:dyDescent="0.3">
      <c r="A42" s="156"/>
      <c r="B42" s="158"/>
      <c r="C42" s="146"/>
      <c r="D42" s="146"/>
      <c r="E42" s="146"/>
      <c r="F42" s="23"/>
      <c r="G42" s="146"/>
      <c r="H42" s="146"/>
      <c r="I42" s="23"/>
      <c r="J42" s="142"/>
    </row>
    <row r="43" spans="1:10" s="13" customFormat="1" x14ac:dyDescent="0.25">
      <c r="A43"/>
      <c r="B43" s="12"/>
      <c r="C43"/>
      <c r="D43"/>
      <c r="E43"/>
      <c r="F43"/>
      <c r="G43"/>
      <c r="H43"/>
      <c r="I43"/>
      <c r="J43"/>
    </row>
    <row r="44" spans="1:10" s="13" customFormat="1" x14ac:dyDescent="0.25">
      <c r="B44" s="140" t="s">
        <v>33</v>
      </c>
      <c r="C44" s="140"/>
      <c r="D44" s="140"/>
      <c r="E44" s="140"/>
      <c r="F44" s="140" t="s">
        <v>190</v>
      </c>
      <c r="G44" s="140"/>
      <c r="H44" s="140"/>
      <c r="I44" s="140"/>
    </row>
    <row r="45" spans="1:10" s="13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13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A15:A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I3:J3"/>
    <mergeCell ref="J9:J10"/>
    <mergeCell ref="B15:B17"/>
    <mergeCell ref="J15:J17"/>
    <mergeCell ref="J20:J21"/>
    <mergeCell ref="I20:I21"/>
    <mergeCell ref="C15:C17"/>
    <mergeCell ref="D15:D17"/>
    <mergeCell ref="E15:E17"/>
    <mergeCell ref="F15:F17"/>
    <mergeCell ref="G15:G17"/>
    <mergeCell ref="A41:A42"/>
    <mergeCell ref="B41:B42"/>
    <mergeCell ref="C41:C42"/>
    <mergeCell ref="D41:D42"/>
    <mergeCell ref="E41:E42"/>
    <mergeCell ref="A20:A21"/>
    <mergeCell ref="C20:C21"/>
    <mergeCell ref="D20:D21"/>
    <mergeCell ref="E20:E21"/>
    <mergeCell ref="F20:F21"/>
    <mergeCell ref="B46:E46"/>
    <mergeCell ref="F46:I46"/>
    <mergeCell ref="G41:G42"/>
    <mergeCell ref="H41:H42"/>
    <mergeCell ref="J41:J42"/>
    <mergeCell ref="F9:F10"/>
    <mergeCell ref="I9:I10"/>
    <mergeCell ref="B44:E44"/>
    <mergeCell ref="F44:I44"/>
    <mergeCell ref="B45:E45"/>
    <mergeCell ref="F45:I45"/>
    <mergeCell ref="G20:G21"/>
    <mergeCell ref="H20:H21"/>
    <mergeCell ref="H15:H17"/>
    <mergeCell ref="I15:I17"/>
    <mergeCell ref="B12:B14"/>
  </mergeCells>
  <pageMargins left="0.7" right="0.7" top="0.75" bottom="0.75" header="0.3" footer="0.3"/>
  <pageSetup paperSize="9" scale="7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3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256</v>
      </c>
      <c r="H1" s="152"/>
      <c r="I1" s="152"/>
    </row>
    <row r="2" spans="1:10" ht="30" customHeight="1" x14ac:dyDescent="0.25">
      <c r="F2" s="10"/>
      <c r="G2" s="152"/>
      <c r="H2" s="152"/>
      <c r="I2" s="152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t="6" customHeight="1" x14ac:dyDescent="0.25"/>
    <row r="7" spans="1:10" ht="33.75" customHeight="1" x14ac:dyDescent="0.25">
      <c r="A7" s="153" t="s">
        <v>157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>
      <c r="A8" s="50"/>
      <c r="B8" s="51"/>
      <c r="C8" s="50"/>
      <c r="D8" s="50"/>
      <c r="E8" s="50"/>
      <c r="F8" s="50"/>
      <c r="G8" s="50"/>
      <c r="H8" s="50"/>
      <c r="I8" s="50"/>
      <c r="J8" s="50"/>
    </row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32">
        <v>1</v>
      </c>
      <c r="B11" s="25" t="s">
        <v>7</v>
      </c>
      <c r="C11" s="20">
        <v>1</v>
      </c>
      <c r="D11" s="20">
        <v>6889</v>
      </c>
      <c r="E11" s="20">
        <f>D11*10%</f>
        <v>688.90000000000009</v>
      </c>
      <c r="F11" s="20">
        <f>D11+E11</f>
        <v>7577.9</v>
      </c>
      <c r="G11" s="20">
        <f>F11*30%</f>
        <v>2273.37</v>
      </c>
      <c r="H11" s="20"/>
      <c r="I11" s="20">
        <f>D11+E11+G11+H11</f>
        <v>9851.27</v>
      </c>
      <c r="J11" s="41">
        <v>9851</v>
      </c>
    </row>
    <row r="12" spans="1:10" ht="15" hidden="1" customHeight="1" thickBot="1" x14ac:dyDescent="0.3">
      <c r="A12" s="31"/>
      <c r="B12" s="27"/>
      <c r="C12" s="28"/>
      <c r="D12" s="28"/>
      <c r="E12" s="28"/>
      <c r="F12" s="28"/>
      <c r="G12" s="28"/>
      <c r="H12" s="28"/>
      <c r="I12" s="28"/>
      <c r="J12" s="42"/>
    </row>
    <row r="13" spans="1:10" ht="16.5" hidden="1" thickBot="1" x14ac:dyDescent="0.3">
      <c r="A13" s="31"/>
      <c r="B13" s="27"/>
      <c r="C13" s="28"/>
      <c r="D13" s="28"/>
      <c r="E13" s="28"/>
      <c r="F13" s="28"/>
      <c r="G13" s="28"/>
      <c r="H13" s="28"/>
      <c r="I13" s="28"/>
      <c r="J13" s="42"/>
    </row>
    <row r="14" spans="1:10" ht="16.5" hidden="1" thickBot="1" x14ac:dyDescent="0.3">
      <c r="A14" s="31"/>
      <c r="B14" s="27"/>
      <c r="C14" s="28"/>
      <c r="D14" s="28"/>
      <c r="E14" s="28"/>
      <c r="F14" s="28"/>
      <c r="G14" s="28"/>
      <c r="H14" s="28"/>
      <c r="I14" s="28"/>
      <c r="J14" s="42"/>
    </row>
    <row r="15" spans="1:10" ht="15" customHeight="1" x14ac:dyDescent="0.25">
      <c r="A15" s="155">
        <v>3</v>
      </c>
      <c r="B15" s="161" t="s">
        <v>8</v>
      </c>
      <c r="C15" s="165">
        <v>0.5</v>
      </c>
      <c r="D15" s="165">
        <v>6544</v>
      </c>
      <c r="E15" s="165">
        <f>D15*10%</f>
        <v>654.40000000000009</v>
      </c>
      <c r="F15" s="165">
        <f>D15+E15</f>
        <v>7198.4</v>
      </c>
      <c r="G15" s="165">
        <f>F15*30%</f>
        <v>2159.52</v>
      </c>
      <c r="H15" s="165"/>
      <c r="I15" s="165">
        <f>F15+G15</f>
        <v>9357.92</v>
      </c>
      <c r="J15" s="167">
        <f>I15*C15</f>
        <v>4678.96</v>
      </c>
    </row>
    <row r="16" spans="1:10" ht="19.5" customHeight="1" x14ac:dyDescent="0.25">
      <c r="A16" s="159"/>
      <c r="B16" s="163"/>
      <c r="C16" s="166"/>
      <c r="D16" s="166"/>
      <c r="E16" s="166"/>
      <c r="F16" s="166"/>
      <c r="G16" s="166"/>
      <c r="H16" s="166"/>
      <c r="I16" s="166"/>
      <c r="J16" s="168"/>
    </row>
    <row r="17" spans="1:10" ht="15.75" hidden="1" customHeight="1" thickBot="1" x14ac:dyDescent="0.3">
      <c r="A17" s="159"/>
      <c r="B17" s="163"/>
      <c r="C17" s="166"/>
      <c r="D17" s="166"/>
      <c r="E17" s="166"/>
      <c r="F17" s="166"/>
      <c r="G17" s="166"/>
      <c r="H17" s="166"/>
      <c r="I17" s="166"/>
      <c r="J17" s="168"/>
    </row>
    <row r="18" spans="1:10" ht="15.75" x14ac:dyDescent="0.25">
      <c r="A18" s="46">
        <v>4</v>
      </c>
      <c r="B18" s="47" t="s">
        <v>9</v>
      </c>
      <c r="C18" s="48">
        <v>0</v>
      </c>
      <c r="D18" s="48">
        <v>0</v>
      </c>
      <c r="E18" s="48">
        <v>0</v>
      </c>
      <c r="F18" s="48">
        <f>D18+E18</f>
        <v>0</v>
      </c>
      <c r="G18" s="48">
        <f>F18*30%</f>
        <v>0</v>
      </c>
      <c r="H18" s="48"/>
      <c r="I18" s="48">
        <f>F18*30%</f>
        <v>0</v>
      </c>
      <c r="J18" s="49">
        <f>I18*C18</f>
        <v>0</v>
      </c>
    </row>
    <row r="19" spans="1:10" ht="16.5" thickBot="1" x14ac:dyDescent="0.3">
      <c r="A19" s="32">
        <v>5</v>
      </c>
      <c r="B19" s="25" t="s">
        <v>10</v>
      </c>
      <c r="C19" s="20">
        <v>0.5</v>
      </c>
      <c r="D19" s="20">
        <v>4379</v>
      </c>
      <c r="E19" s="20"/>
      <c r="F19" s="20">
        <f t="shared" ref="F19:F22" si="0">D19+E19</f>
        <v>4379</v>
      </c>
      <c r="G19" s="20"/>
      <c r="H19" s="20"/>
      <c r="I19" s="20"/>
      <c r="J19" s="41">
        <f>D19*C19</f>
        <v>2189.5</v>
      </c>
    </row>
    <row r="20" spans="1:10" ht="17.25" customHeight="1" x14ac:dyDescent="0.25">
      <c r="A20" s="155">
        <v>6</v>
      </c>
      <c r="B20" s="27" t="s">
        <v>11</v>
      </c>
      <c r="C20" s="165">
        <v>0.5</v>
      </c>
      <c r="D20" s="165">
        <v>6461</v>
      </c>
      <c r="E20" s="165">
        <f>D20*10%</f>
        <v>646.1</v>
      </c>
      <c r="F20" s="165">
        <f t="shared" si="0"/>
        <v>7107.1</v>
      </c>
      <c r="G20" s="165">
        <f>F20*30%</f>
        <v>2132.13</v>
      </c>
      <c r="H20" s="165"/>
      <c r="I20" s="165">
        <f>F20+G20</f>
        <v>9239.23</v>
      </c>
      <c r="J20" s="167">
        <f>C20*I20</f>
        <v>4619.6149999999998</v>
      </c>
    </row>
    <row r="21" spans="1:10" ht="15.75" customHeight="1" thickBot="1" x14ac:dyDescent="0.3">
      <c r="A21" s="156"/>
      <c r="B21" s="25"/>
      <c r="C21" s="169"/>
      <c r="D21" s="169"/>
      <c r="E21" s="169"/>
      <c r="F21" s="169"/>
      <c r="G21" s="169"/>
      <c r="H21" s="169"/>
      <c r="I21" s="169"/>
      <c r="J21" s="170"/>
    </row>
    <row r="22" spans="1:10" ht="21" customHeight="1" thickBot="1" x14ac:dyDescent="0.3">
      <c r="A22" s="32">
        <v>7</v>
      </c>
      <c r="B22" s="25" t="s">
        <v>36</v>
      </c>
      <c r="C22" s="20">
        <v>0.5</v>
      </c>
      <c r="D22" s="20">
        <v>6461</v>
      </c>
      <c r="E22" s="20">
        <f>D22*10%</f>
        <v>646.1</v>
      </c>
      <c r="F22" s="20">
        <f t="shared" si="0"/>
        <v>7107.1</v>
      </c>
      <c r="G22" s="20">
        <f>F22*30%</f>
        <v>2132.13</v>
      </c>
      <c r="H22" s="20"/>
      <c r="I22" s="20">
        <f>F22+G22</f>
        <v>9239.23</v>
      </c>
      <c r="J22" s="41">
        <f>I22*C22</f>
        <v>4619.6149999999998</v>
      </c>
    </row>
    <row r="23" spans="1:10" ht="16.5" thickBot="1" x14ac:dyDescent="0.3">
      <c r="A23" s="32">
        <v>8</v>
      </c>
      <c r="B23" s="25" t="s">
        <v>13</v>
      </c>
      <c r="C23" s="20"/>
      <c r="D23" s="20"/>
      <c r="E23" s="20"/>
      <c r="F23" s="20"/>
      <c r="G23" s="20">
        <f t="shared" ref="G23:G39" si="1">F23*30%</f>
        <v>0</v>
      </c>
      <c r="H23" s="20"/>
      <c r="I23" s="20">
        <f>D23+E21+G23</f>
        <v>0</v>
      </c>
      <c r="J23" s="41">
        <f>C23*I23</f>
        <v>0</v>
      </c>
    </row>
    <row r="24" spans="1:10" ht="16.5" thickBot="1" x14ac:dyDescent="0.3">
      <c r="A24" s="32">
        <v>9</v>
      </c>
      <c r="B24" s="25" t="s">
        <v>14</v>
      </c>
      <c r="C24" s="20"/>
      <c r="D24" s="20"/>
      <c r="E24" s="20"/>
      <c r="F24" s="20"/>
      <c r="G24" s="20">
        <f t="shared" si="1"/>
        <v>0</v>
      </c>
      <c r="H24" s="20"/>
      <c r="I24" s="20">
        <f>D24+E23+G24</f>
        <v>0</v>
      </c>
      <c r="J24" s="41">
        <f t="shared" ref="J24:J40" si="2">C24*I24</f>
        <v>0</v>
      </c>
    </row>
    <row r="25" spans="1:10" ht="16.5" thickBot="1" x14ac:dyDescent="0.3">
      <c r="A25" s="32">
        <v>10</v>
      </c>
      <c r="B25" s="25" t="s">
        <v>15</v>
      </c>
      <c r="C25" s="20">
        <v>0.5</v>
      </c>
      <c r="D25" s="20">
        <v>5260</v>
      </c>
      <c r="E25" s="20"/>
      <c r="F25" s="20">
        <f>D25+E25</f>
        <v>5260</v>
      </c>
      <c r="G25" s="20">
        <f t="shared" si="1"/>
        <v>1578</v>
      </c>
      <c r="H25" s="20"/>
      <c r="I25" s="20">
        <f>F25+G25</f>
        <v>6838</v>
      </c>
      <c r="J25" s="41">
        <f t="shared" si="2"/>
        <v>3419</v>
      </c>
    </row>
    <row r="26" spans="1:10" ht="16.5" thickBot="1" x14ac:dyDescent="0.3">
      <c r="A26" s="32">
        <v>11</v>
      </c>
      <c r="B26" s="25" t="s">
        <v>16</v>
      </c>
      <c r="C26" s="20">
        <v>0</v>
      </c>
      <c r="D26" s="20">
        <v>0</v>
      </c>
      <c r="E26" s="20">
        <f>D26*10%</f>
        <v>0</v>
      </c>
      <c r="F26" s="20">
        <f>D26+E26</f>
        <v>0</v>
      </c>
      <c r="G26" s="20">
        <f t="shared" si="1"/>
        <v>0</v>
      </c>
      <c r="H26" s="20"/>
      <c r="I26" s="20">
        <f>F26+G26</f>
        <v>0</v>
      </c>
      <c r="J26" s="41">
        <f t="shared" si="2"/>
        <v>0</v>
      </c>
    </row>
    <row r="27" spans="1:10" ht="16.5" thickBot="1" x14ac:dyDescent="0.3">
      <c r="A27" s="32">
        <v>12</v>
      </c>
      <c r="B27" s="25"/>
      <c r="C27" s="20">
        <v>0</v>
      </c>
      <c r="D27" s="20">
        <v>0</v>
      </c>
      <c r="E27" s="20">
        <f>D27*10%</f>
        <v>0</v>
      </c>
      <c r="F27" s="20">
        <f>D27+E27</f>
        <v>0</v>
      </c>
      <c r="G27" s="20">
        <f t="shared" si="1"/>
        <v>0</v>
      </c>
      <c r="H27" s="20"/>
      <c r="I27" s="20">
        <f>F27+G27</f>
        <v>0</v>
      </c>
      <c r="J27" s="41">
        <f t="shared" si="2"/>
        <v>0</v>
      </c>
    </row>
    <row r="28" spans="1:10" ht="39" thickBot="1" x14ac:dyDescent="0.3">
      <c r="A28" s="32">
        <v>13</v>
      </c>
      <c r="B28" s="25" t="s">
        <v>18</v>
      </c>
      <c r="C28" s="20">
        <v>0.5</v>
      </c>
      <c r="D28" s="20">
        <v>3631</v>
      </c>
      <c r="E28" s="20"/>
      <c r="F28" s="20"/>
      <c r="G28" s="20">
        <f t="shared" si="1"/>
        <v>0</v>
      </c>
      <c r="H28" s="20"/>
      <c r="I28" s="20"/>
      <c r="J28" s="41">
        <f>D28*C28</f>
        <v>1815.5</v>
      </c>
    </row>
    <row r="29" spans="1:10" ht="16.5" thickBot="1" x14ac:dyDescent="0.3">
      <c r="A29" s="32">
        <v>14</v>
      </c>
      <c r="B29" s="25"/>
      <c r="C29" s="20">
        <v>0</v>
      </c>
      <c r="D29" s="20">
        <v>0</v>
      </c>
      <c r="E29" s="20"/>
      <c r="F29" s="20"/>
      <c r="G29" s="20">
        <f t="shared" si="1"/>
        <v>0</v>
      </c>
      <c r="H29" s="20"/>
      <c r="I29" s="20"/>
      <c r="J29" s="41">
        <f>D29*C29</f>
        <v>0</v>
      </c>
    </row>
    <row r="30" spans="1:10" ht="16.5" thickBot="1" x14ac:dyDescent="0.3">
      <c r="A30" s="32">
        <v>15</v>
      </c>
      <c r="B30" s="25" t="s">
        <v>20</v>
      </c>
      <c r="C30" s="20">
        <v>0.5</v>
      </c>
      <c r="D30" s="20">
        <v>4619</v>
      </c>
      <c r="E30" s="20"/>
      <c r="F30" s="20"/>
      <c r="G30" s="20">
        <f>D30*30%</f>
        <v>1385.7</v>
      </c>
      <c r="H30" s="20"/>
      <c r="I30" s="20">
        <f>D30+G30</f>
        <v>6004.7</v>
      </c>
      <c r="J30" s="41">
        <f t="shared" si="2"/>
        <v>3002.35</v>
      </c>
    </row>
    <row r="31" spans="1:10" ht="16.5" thickBot="1" x14ac:dyDescent="0.3">
      <c r="A31" s="32">
        <v>16</v>
      </c>
      <c r="B31" s="25" t="s">
        <v>21</v>
      </c>
      <c r="C31" s="20">
        <v>1</v>
      </c>
      <c r="D31" s="20">
        <v>3872</v>
      </c>
      <c r="E31" s="20"/>
      <c r="F31" s="20"/>
      <c r="G31" s="20">
        <f t="shared" si="1"/>
        <v>0</v>
      </c>
      <c r="H31" s="20">
        <f>D31*12%</f>
        <v>464.64</v>
      </c>
      <c r="I31" s="20">
        <f>D31+H31</f>
        <v>4336.6400000000003</v>
      </c>
      <c r="J31" s="41">
        <f t="shared" si="2"/>
        <v>4336.6400000000003</v>
      </c>
    </row>
    <row r="32" spans="1:10" ht="16.5" thickBot="1" x14ac:dyDescent="0.3">
      <c r="A32" s="32">
        <v>17</v>
      </c>
      <c r="B32" s="25" t="s">
        <v>22</v>
      </c>
      <c r="C32" s="20">
        <v>1</v>
      </c>
      <c r="D32" s="43">
        <v>2670</v>
      </c>
      <c r="E32" s="20"/>
      <c r="F32" s="20"/>
      <c r="G32" s="20">
        <f t="shared" si="1"/>
        <v>0</v>
      </c>
      <c r="H32" s="20">
        <f>D32*12%</f>
        <v>320.39999999999998</v>
      </c>
      <c r="I32" s="20">
        <f>D32+H32</f>
        <v>2990.4</v>
      </c>
      <c r="J32" s="41">
        <f t="shared" si="2"/>
        <v>2990.4</v>
      </c>
    </row>
    <row r="33" spans="1:10" ht="16.5" thickBot="1" x14ac:dyDescent="0.3">
      <c r="A33" s="32">
        <v>18</v>
      </c>
      <c r="B33" s="25" t="s">
        <v>23</v>
      </c>
      <c r="C33" s="20">
        <v>0.25</v>
      </c>
      <c r="D33" s="20">
        <v>2670</v>
      </c>
      <c r="E33" s="20"/>
      <c r="F33" s="20"/>
      <c r="G33" s="20">
        <f t="shared" si="1"/>
        <v>0</v>
      </c>
      <c r="H33" s="20"/>
      <c r="I33" s="20">
        <f>D33+E33+F33+H33</f>
        <v>2670</v>
      </c>
      <c r="J33" s="41">
        <f>I33*C33</f>
        <v>667.5</v>
      </c>
    </row>
    <row r="34" spans="1:10" ht="16.5" thickBot="1" x14ac:dyDescent="0.3">
      <c r="A34" s="32">
        <v>19</v>
      </c>
      <c r="B34" s="25" t="s">
        <v>24</v>
      </c>
      <c r="C34" s="20">
        <v>0.75</v>
      </c>
      <c r="D34" s="20">
        <v>2670</v>
      </c>
      <c r="E34" s="20"/>
      <c r="F34" s="20"/>
      <c r="G34" s="20">
        <f t="shared" si="1"/>
        <v>0</v>
      </c>
      <c r="H34" s="20"/>
      <c r="I34" s="20"/>
      <c r="J34" s="41">
        <f>2670*C34</f>
        <v>2002.5</v>
      </c>
    </row>
    <row r="35" spans="1:10" ht="26.25" thickBot="1" x14ac:dyDescent="0.3">
      <c r="A35" s="32">
        <v>20</v>
      </c>
      <c r="B35" s="25" t="s">
        <v>25</v>
      </c>
      <c r="C35" s="20">
        <v>2.5</v>
      </c>
      <c r="D35" s="20">
        <v>2670</v>
      </c>
      <c r="E35" s="20"/>
      <c r="F35" s="20"/>
      <c r="G35" s="20">
        <f t="shared" si="1"/>
        <v>0</v>
      </c>
      <c r="H35" s="20">
        <f>D35*10%</f>
        <v>267</v>
      </c>
      <c r="I35" s="20">
        <f>D35+H35</f>
        <v>2937</v>
      </c>
      <c r="J35" s="41">
        <f t="shared" si="2"/>
        <v>7342.5</v>
      </c>
    </row>
    <row r="36" spans="1:10" ht="16.5" thickBot="1" x14ac:dyDescent="0.3">
      <c r="A36" s="32">
        <v>21</v>
      </c>
      <c r="B36" s="25"/>
      <c r="C36" s="20">
        <v>0</v>
      </c>
      <c r="D36" s="20">
        <v>0</v>
      </c>
      <c r="E36" s="20">
        <f>D36*10%</f>
        <v>0</v>
      </c>
      <c r="F36" s="20">
        <f>D36+E36</f>
        <v>0</v>
      </c>
      <c r="G36" s="20">
        <f t="shared" si="1"/>
        <v>0</v>
      </c>
      <c r="H36" s="20"/>
      <c r="I36" s="20">
        <f>F36+G36</f>
        <v>0</v>
      </c>
      <c r="J36" s="41">
        <f t="shared" si="2"/>
        <v>0</v>
      </c>
    </row>
    <row r="37" spans="1:10" ht="16.5" thickBot="1" x14ac:dyDescent="0.3">
      <c r="A37" s="32">
        <v>22</v>
      </c>
      <c r="B37" s="25" t="s">
        <v>27</v>
      </c>
      <c r="C37" s="20">
        <v>1.5</v>
      </c>
      <c r="D37" s="20">
        <v>6461</v>
      </c>
      <c r="E37" s="20">
        <v>646</v>
      </c>
      <c r="F37" s="20">
        <f>D37+E37</f>
        <v>7107</v>
      </c>
      <c r="G37" s="20">
        <f t="shared" si="1"/>
        <v>2132.1</v>
      </c>
      <c r="H37" s="20"/>
      <c r="I37" s="20">
        <f>F37+G37</f>
        <v>9239.1</v>
      </c>
      <c r="J37" s="41">
        <f t="shared" si="2"/>
        <v>13858.650000000001</v>
      </c>
    </row>
    <row r="38" spans="1:10" ht="15.75" customHeight="1" thickBot="1" x14ac:dyDescent="0.3">
      <c r="A38" s="32">
        <v>23</v>
      </c>
      <c r="B38" s="25" t="s">
        <v>28</v>
      </c>
      <c r="C38" s="20">
        <v>0</v>
      </c>
      <c r="D38" s="20">
        <v>0</v>
      </c>
      <c r="E38" s="20">
        <v>0</v>
      </c>
      <c r="F38" s="20">
        <v>0</v>
      </c>
      <c r="G38" s="20">
        <f t="shared" si="1"/>
        <v>0</v>
      </c>
      <c r="H38" s="20"/>
      <c r="I38" s="20">
        <f>F38+G38</f>
        <v>0</v>
      </c>
      <c r="J38" s="41">
        <f t="shared" si="2"/>
        <v>0</v>
      </c>
    </row>
    <row r="39" spans="1:10" ht="15.75" customHeight="1" thickBot="1" x14ac:dyDescent="0.3">
      <c r="A39" s="32">
        <v>24</v>
      </c>
      <c r="B39" s="25" t="s">
        <v>29</v>
      </c>
      <c r="C39" s="20">
        <v>1</v>
      </c>
      <c r="D39" s="20">
        <v>3631</v>
      </c>
      <c r="E39" s="20"/>
      <c r="F39" s="20"/>
      <c r="G39" s="20">
        <f t="shared" si="1"/>
        <v>0</v>
      </c>
      <c r="H39" s="20">
        <f>D39*10%</f>
        <v>363.1</v>
      </c>
      <c r="I39" s="20">
        <f>D39+H39</f>
        <v>3994.1</v>
      </c>
      <c r="J39" s="41">
        <f t="shared" si="2"/>
        <v>3994.1</v>
      </c>
    </row>
    <row r="40" spans="1:10" ht="26.25" thickBot="1" x14ac:dyDescent="0.3">
      <c r="A40" s="32">
        <v>25</v>
      </c>
      <c r="B40" s="25" t="s">
        <v>30</v>
      </c>
      <c r="C40" s="20">
        <v>0</v>
      </c>
      <c r="D40" s="20">
        <v>0</v>
      </c>
      <c r="E40" s="20"/>
      <c r="F40" s="20"/>
      <c r="G40" s="20" t="s">
        <v>31</v>
      </c>
      <c r="H40" s="20">
        <f>D40*12%</f>
        <v>0</v>
      </c>
      <c r="I40" s="20">
        <f>D40+H40</f>
        <v>0</v>
      </c>
      <c r="J40" s="41">
        <f t="shared" si="2"/>
        <v>0</v>
      </c>
    </row>
    <row r="41" spans="1:10" s="34" customFormat="1" x14ac:dyDescent="0.25">
      <c r="A41" s="155"/>
      <c r="B41" s="161" t="s">
        <v>32</v>
      </c>
      <c r="C41" s="165">
        <f>SUM(C11:C40)</f>
        <v>12.5</v>
      </c>
      <c r="D41" s="165"/>
      <c r="E41" s="165"/>
      <c r="F41" s="44"/>
      <c r="G41" s="165"/>
      <c r="H41" s="165"/>
      <c r="I41" s="44"/>
      <c r="J41" s="167">
        <f>SUM(J11:J40)</f>
        <v>69387.83</v>
      </c>
    </row>
    <row r="42" spans="1:10" s="34" customFormat="1" ht="15.75" thickBot="1" x14ac:dyDescent="0.3">
      <c r="A42" s="156"/>
      <c r="B42" s="162"/>
      <c r="C42" s="169"/>
      <c r="D42" s="169"/>
      <c r="E42" s="169"/>
      <c r="F42" s="45"/>
      <c r="G42" s="169"/>
      <c r="H42" s="169"/>
      <c r="I42" s="45"/>
      <c r="J42" s="170"/>
    </row>
    <row r="43" spans="1:10" s="34" customFormat="1" x14ac:dyDescent="0.25">
      <c r="A43"/>
      <c r="B43" s="33"/>
      <c r="C43"/>
      <c r="D43"/>
      <c r="E43"/>
      <c r="F43"/>
      <c r="G43"/>
      <c r="H43"/>
      <c r="I43"/>
      <c r="J43"/>
    </row>
    <row r="44" spans="1:10" s="34" customFormat="1" x14ac:dyDescent="0.25">
      <c r="B44" s="140" t="s">
        <v>33</v>
      </c>
      <c r="C44" s="140"/>
      <c r="D44" s="140"/>
      <c r="E44" s="140"/>
      <c r="F44" s="140" t="s">
        <v>189</v>
      </c>
      <c r="G44" s="140"/>
      <c r="H44" s="140"/>
      <c r="I44" s="140"/>
    </row>
    <row r="45" spans="1:10" s="34" customFormat="1" x14ac:dyDescent="0.25">
      <c r="B45" s="140" t="s">
        <v>34</v>
      </c>
      <c r="C45" s="140"/>
      <c r="D45" s="140"/>
      <c r="E45" s="140"/>
      <c r="F45" s="140" t="s">
        <v>69</v>
      </c>
      <c r="G45" s="140"/>
      <c r="H45" s="140"/>
      <c r="I45" s="140"/>
    </row>
    <row r="46" spans="1:10" s="34" customFormat="1" x14ac:dyDescent="0.25">
      <c r="B46" s="140" t="s">
        <v>35</v>
      </c>
      <c r="C46" s="140"/>
      <c r="D46" s="140"/>
      <c r="E46" s="140"/>
      <c r="F46" s="140"/>
      <c r="G46" s="140"/>
      <c r="H46" s="140"/>
      <c r="I46" s="140"/>
    </row>
    <row r="47" spans="1:1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8">
    <mergeCell ref="B44:E44"/>
    <mergeCell ref="F44:I44"/>
    <mergeCell ref="B45:E45"/>
    <mergeCell ref="F45:I45"/>
    <mergeCell ref="B46:E46"/>
    <mergeCell ref="F46:I46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G20:G21"/>
    <mergeCell ref="H20:H21"/>
    <mergeCell ref="I20:I21"/>
    <mergeCell ref="F15:F17"/>
    <mergeCell ref="A20:A21"/>
    <mergeCell ref="C20:C21"/>
    <mergeCell ref="D20:D21"/>
    <mergeCell ref="E20:E21"/>
    <mergeCell ref="F20:F21"/>
    <mergeCell ref="A15:A17"/>
    <mergeCell ref="B15:B17"/>
    <mergeCell ref="C15:C17"/>
    <mergeCell ref="D15:D17"/>
    <mergeCell ref="E15:E17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3:I3"/>
    <mergeCell ref="F9:F10"/>
    <mergeCell ref="G15:G17"/>
    <mergeCell ref="H15:H17"/>
    <mergeCell ref="H9:H10"/>
    <mergeCell ref="J9:J10"/>
    <mergeCell ref="I15:I17"/>
    <mergeCell ref="J15:J17"/>
    <mergeCell ref="I9:I10"/>
  </mergeCells>
  <pageMargins left="0.7" right="0.7" top="0.75" bottom="0.75" header="0.3" footer="0.3"/>
  <pageSetup paperSize="9" scale="7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3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 t="s">
        <v>254</v>
      </c>
      <c r="H1" s="151"/>
      <c r="I1" s="151"/>
    </row>
    <row r="2" spans="1:10" x14ac:dyDescent="0.25">
      <c r="F2" s="10"/>
      <c r="G2" s="151"/>
      <c r="H2" s="151"/>
      <c r="I2" s="151"/>
    </row>
    <row r="3" spans="1:10" ht="19.5" customHeight="1" x14ac:dyDescent="0.25">
      <c r="F3" s="10"/>
      <c r="G3" s="10"/>
      <c r="H3" s="154"/>
      <c r="I3" s="154"/>
    </row>
    <row r="4" spans="1:10" x14ac:dyDescent="0.25">
      <c r="A4" s="154" t="s">
        <v>152</v>
      </c>
      <c r="B4" s="154"/>
      <c r="C4" s="154"/>
      <c r="D4" s="154"/>
      <c r="E4" s="154"/>
      <c r="F4" s="154"/>
      <c r="G4" s="154"/>
      <c r="H4" s="154"/>
      <c r="I4" s="154"/>
    </row>
    <row r="5" spans="1:10" ht="14.25" customHeight="1" x14ac:dyDescent="0.25">
      <c r="A5" s="154" t="s">
        <v>202</v>
      </c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28.5" customHeight="1" x14ac:dyDescent="0.25">
      <c r="A7" s="153" t="s">
        <v>158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16.5" thickBot="1" x14ac:dyDescent="0.3">
      <c r="A11" s="32">
        <v>1</v>
      </c>
      <c r="B11" s="7" t="s">
        <v>7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31"/>
      <c r="B12" s="157" t="s">
        <v>8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31">
        <v>2</v>
      </c>
      <c r="B13" s="160"/>
      <c r="C13" s="19">
        <v>1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9357.92</v>
      </c>
    </row>
    <row r="14" spans="1:10" ht="16.5" thickBot="1" x14ac:dyDescent="0.3">
      <c r="A14" s="31"/>
      <c r="B14" s="158"/>
      <c r="C14" s="19"/>
      <c r="D14" s="19"/>
      <c r="E14" s="19"/>
      <c r="F14" s="19"/>
      <c r="G14" s="19"/>
      <c r="H14" s="19"/>
      <c r="I14" s="19"/>
      <c r="J14" s="17"/>
    </row>
    <row r="15" spans="1:10" ht="15" customHeight="1" x14ac:dyDescent="0.25">
      <c r="A15" s="155">
        <v>3</v>
      </c>
      <c r="B15" s="161" t="s">
        <v>8</v>
      </c>
      <c r="C15" s="145">
        <v>0.5</v>
      </c>
      <c r="D15" s="145">
        <v>6544</v>
      </c>
      <c r="E15" s="145">
        <f>D15*10%</f>
        <v>654.40000000000009</v>
      </c>
      <c r="F15" s="145">
        <f>D15+E15</f>
        <v>7198.4</v>
      </c>
      <c r="G15" s="145">
        <f>F15*30%</f>
        <v>2159.52</v>
      </c>
      <c r="H15" s="145"/>
      <c r="I15" s="145">
        <f>F15+G15</f>
        <v>9357.92</v>
      </c>
      <c r="J15" s="141">
        <f>I15*C15</f>
        <v>4678.96</v>
      </c>
    </row>
    <row r="16" spans="1:10" ht="15" customHeight="1" x14ac:dyDescent="0.25">
      <c r="A16" s="159"/>
      <c r="B16" s="163"/>
      <c r="C16" s="149"/>
      <c r="D16" s="149"/>
      <c r="E16" s="149"/>
      <c r="F16" s="149"/>
      <c r="G16" s="149"/>
      <c r="H16" s="149"/>
      <c r="I16" s="149"/>
      <c r="J16" s="150"/>
    </row>
    <row r="17" spans="1:10" ht="15.75" customHeight="1" thickBot="1" x14ac:dyDescent="0.3">
      <c r="A17" s="156"/>
      <c r="B17" s="162"/>
      <c r="C17" s="146"/>
      <c r="D17" s="146"/>
      <c r="E17" s="146"/>
      <c r="F17" s="146"/>
      <c r="G17" s="146"/>
      <c r="H17" s="146"/>
      <c r="I17" s="146"/>
      <c r="J17" s="142"/>
    </row>
    <row r="18" spans="1:10" ht="16.5" thickBot="1" x14ac:dyDescent="0.3">
      <c r="A18" s="32">
        <v>4</v>
      </c>
      <c r="B18" s="25" t="s">
        <v>9</v>
      </c>
      <c r="C18" s="18">
        <v>0.5</v>
      </c>
      <c r="D18" s="18">
        <v>5660</v>
      </c>
      <c r="E18" s="18">
        <f>D18*10%</f>
        <v>566</v>
      </c>
      <c r="F18" s="18">
        <f>D18+E18</f>
        <v>6226</v>
      </c>
      <c r="G18" s="18">
        <f>F18*30%</f>
        <v>1867.8</v>
      </c>
      <c r="H18" s="18"/>
      <c r="I18" s="18">
        <f>F18+G18</f>
        <v>8093.8</v>
      </c>
      <c r="J18" s="16">
        <f>I18*C18</f>
        <v>4046.9</v>
      </c>
    </row>
    <row r="19" spans="1:10" ht="16.5" thickBot="1" x14ac:dyDescent="0.3">
      <c r="A19" s="32">
        <v>5</v>
      </c>
      <c r="B19" s="25" t="s">
        <v>10</v>
      </c>
      <c r="C19" s="18">
        <v>1</v>
      </c>
      <c r="D19" s="18">
        <v>4379</v>
      </c>
      <c r="E19" s="18"/>
      <c r="F19" s="18">
        <f t="shared" ref="F19:F20" si="0">D19+E19</f>
        <v>4379</v>
      </c>
      <c r="G19" s="18"/>
      <c r="H19" s="18"/>
      <c r="I19" s="18"/>
      <c r="J19" s="16">
        <f>D19*C19</f>
        <v>4379</v>
      </c>
    </row>
    <row r="20" spans="1:10" ht="23.25" customHeight="1" x14ac:dyDescent="0.25">
      <c r="A20" s="155">
        <v>6</v>
      </c>
      <c r="B20" s="27" t="s">
        <v>44</v>
      </c>
      <c r="C20" s="145">
        <v>0.5</v>
      </c>
      <c r="D20" s="145">
        <v>6461</v>
      </c>
      <c r="E20" s="145">
        <f>D20*10%</f>
        <v>646.1</v>
      </c>
      <c r="F20" s="145">
        <f t="shared" si="0"/>
        <v>7107.1</v>
      </c>
      <c r="G20" s="145">
        <f>F20*30%</f>
        <v>2132.13</v>
      </c>
      <c r="H20" s="145"/>
      <c r="I20" s="145">
        <f>F20+G20</f>
        <v>9239.23</v>
      </c>
      <c r="J20" s="141">
        <f>C20*I20</f>
        <v>4619.6149999999998</v>
      </c>
    </row>
    <row r="21" spans="1:10" ht="11.25" customHeight="1" thickBot="1" x14ac:dyDescent="0.3">
      <c r="A21" s="156"/>
      <c r="B21" s="25"/>
      <c r="C21" s="146"/>
      <c r="D21" s="146"/>
      <c r="E21" s="146"/>
      <c r="F21" s="146"/>
      <c r="G21" s="146"/>
      <c r="H21" s="146"/>
      <c r="I21" s="146"/>
      <c r="J21" s="142"/>
    </row>
    <row r="22" spans="1:10" ht="21" customHeight="1" thickBot="1" x14ac:dyDescent="0.3">
      <c r="A22" s="32">
        <v>7</v>
      </c>
      <c r="B22" s="25" t="s">
        <v>36</v>
      </c>
      <c r="C22" s="18">
        <v>0</v>
      </c>
      <c r="D22" s="18">
        <v>0</v>
      </c>
      <c r="E22" s="18">
        <f>D22*10%</f>
        <v>0</v>
      </c>
      <c r="F22" s="18">
        <v>0</v>
      </c>
      <c r="G22" s="18">
        <f>F22*30%</f>
        <v>0</v>
      </c>
      <c r="H22" s="18"/>
      <c r="I22" s="18">
        <f>F22+G22</f>
        <v>0</v>
      </c>
      <c r="J22" s="16">
        <f>I22*C22</f>
        <v>0</v>
      </c>
    </row>
    <row r="23" spans="1:10" ht="16.5" thickBot="1" x14ac:dyDescent="0.3">
      <c r="A23" s="32">
        <v>8</v>
      </c>
      <c r="B23" s="25" t="s">
        <v>47</v>
      </c>
      <c r="C23" s="18">
        <v>0.5</v>
      </c>
      <c r="D23" s="18">
        <v>3631</v>
      </c>
      <c r="E23" s="18"/>
      <c r="F23" s="18"/>
      <c r="G23" s="18">
        <f t="shared" ref="G23:G39" si="1">F23*30%</f>
        <v>0</v>
      </c>
      <c r="H23" s="18"/>
      <c r="I23" s="18">
        <f>D23+E21+G23</f>
        <v>3631</v>
      </c>
      <c r="J23" s="16">
        <f>C23*I23</f>
        <v>1815.5</v>
      </c>
    </row>
    <row r="24" spans="1:10" ht="16.5" thickBot="1" x14ac:dyDescent="0.3">
      <c r="A24" s="32"/>
      <c r="B24" s="25"/>
      <c r="C24" s="18">
        <v>0</v>
      </c>
      <c r="D24" s="18">
        <v>0</v>
      </c>
      <c r="E24" s="18"/>
      <c r="F24" s="18"/>
      <c r="G24" s="18">
        <f t="shared" si="1"/>
        <v>0</v>
      </c>
      <c r="H24" s="18">
        <f>D24*10%</f>
        <v>0</v>
      </c>
      <c r="I24" s="18">
        <f>D24+H24</f>
        <v>0</v>
      </c>
      <c r="J24" s="16">
        <f t="shared" ref="J24:J40" si="2">C24*I24</f>
        <v>0</v>
      </c>
    </row>
    <row r="25" spans="1:10" ht="16.5" thickBot="1" x14ac:dyDescent="0.3">
      <c r="A25" s="32">
        <v>9</v>
      </c>
      <c r="B25" s="25" t="s">
        <v>15</v>
      </c>
      <c r="C25" s="18">
        <v>1</v>
      </c>
      <c r="D25" s="18">
        <v>5260</v>
      </c>
      <c r="E25" s="18"/>
      <c r="F25" s="18">
        <f>D25+E25</f>
        <v>5260</v>
      </c>
      <c r="G25" s="18">
        <f t="shared" si="1"/>
        <v>1578</v>
      </c>
      <c r="H25" s="18"/>
      <c r="I25" s="18">
        <f>F25+G25</f>
        <v>6838</v>
      </c>
      <c r="J25" s="16">
        <f t="shared" si="2"/>
        <v>6838</v>
      </c>
    </row>
    <row r="26" spans="1:10" ht="26.25" thickBot="1" x14ac:dyDescent="0.3">
      <c r="A26" s="32">
        <v>10</v>
      </c>
      <c r="B26" s="25" t="s">
        <v>42</v>
      </c>
      <c r="C26" s="18">
        <v>0</v>
      </c>
      <c r="D26" s="18">
        <v>0</v>
      </c>
      <c r="E26" s="18">
        <v>0</v>
      </c>
      <c r="F26" s="18">
        <f>D26+E26</f>
        <v>0</v>
      </c>
      <c r="G26" s="18">
        <f t="shared" si="1"/>
        <v>0</v>
      </c>
      <c r="H26" s="18"/>
      <c r="I26" s="18">
        <f>F26+G26</f>
        <v>0</v>
      </c>
      <c r="J26" s="16">
        <f t="shared" si="2"/>
        <v>0</v>
      </c>
    </row>
    <row r="27" spans="1:10" ht="16.5" thickBot="1" x14ac:dyDescent="0.3">
      <c r="A27" s="32">
        <v>11</v>
      </c>
      <c r="B27" s="25" t="s">
        <v>43</v>
      </c>
      <c r="C27" s="18">
        <v>0.5</v>
      </c>
      <c r="D27" s="18">
        <v>6461</v>
      </c>
      <c r="E27" s="18">
        <f>D27*10%</f>
        <v>646.1</v>
      </c>
      <c r="F27" s="18">
        <f>D27+E27</f>
        <v>7107.1</v>
      </c>
      <c r="G27" s="18">
        <f t="shared" si="1"/>
        <v>2132.13</v>
      </c>
      <c r="H27" s="18"/>
      <c r="I27" s="18">
        <f>F27+G27</f>
        <v>9239.23</v>
      </c>
      <c r="J27" s="16">
        <f t="shared" si="2"/>
        <v>4619.6149999999998</v>
      </c>
    </row>
    <row r="28" spans="1:10" ht="39" thickBot="1" x14ac:dyDescent="0.3">
      <c r="A28" s="32">
        <v>12</v>
      </c>
      <c r="B28" s="25" t="s">
        <v>18</v>
      </c>
      <c r="C28" s="18">
        <v>0.5</v>
      </c>
      <c r="D28" s="18">
        <v>3631</v>
      </c>
      <c r="E28" s="18"/>
      <c r="F28" s="18"/>
      <c r="G28" s="18">
        <f t="shared" si="1"/>
        <v>0</v>
      </c>
      <c r="H28" s="18"/>
      <c r="I28" s="18"/>
      <c r="J28" s="16">
        <f>D28*C28</f>
        <v>1815.5</v>
      </c>
    </row>
    <row r="29" spans="1:10" ht="16.5" thickBot="1" x14ac:dyDescent="0.3">
      <c r="A29" s="32"/>
      <c r="B29" s="25"/>
      <c r="C29" s="18">
        <v>0</v>
      </c>
      <c r="D29" s="18">
        <v>0</v>
      </c>
      <c r="E29" s="18"/>
      <c r="F29" s="18"/>
      <c r="G29" s="18">
        <f t="shared" si="1"/>
        <v>0</v>
      </c>
      <c r="H29" s="18"/>
      <c r="I29" s="18"/>
      <c r="J29" s="16">
        <f>D29*C29</f>
        <v>0</v>
      </c>
    </row>
    <row r="30" spans="1:10" ht="16.5" thickBot="1" x14ac:dyDescent="0.3">
      <c r="A30" s="32">
        <v>13</v>
      </c>
      <c r="B30" s="25" t="s">
        <v>20</v>
      </c>
      <c r="C30" s="18">
        <v>1</v>
      </c>
      <c r="D30" s="18">
        <v>4619</v>
      </c>
      <c r="E30" s="18"/>
      <c r="F30" s="18"/>
      <c r="G30" s="18">
        <f>D30*30%</f>
        <v>1385.7</v>
      </c>
      <c r="H30" s="18"/>
      <c r="I30" s="18">
        <f>D30+G30</f>
        <v>6004.7</v>
      </c>
      <c r="J30" s="16">
        <f t="shared" si="2"/>
        <v>6004.7</v>
      </c>
    </row>
    <row r="31" spans="1:10" ht="16.5" thickBot="1" x14ac:dyDescent="0.3">
      <c r="A31" s="32">
        <v>14</v>
      </c>
      <c r="B31" s="25" t="s">
        <v>21</v>
      </c>
      <c r="C31" s="18">
        <v>2</v>
      </c>
      <c r="D31" s="18">
        <v>3872</v>
      </c>
      <c r="E31" s="18"/>
      <c r="F31" s="18"/>
      <c r="G31" s="18">
        <f t="shared" si="1"/>
        <v>0</v>
      </c>
      <c r="H31" s="20">
        <f>D31*12%</f>
        <v>464.64</v>
      </c>
      <c r="I31" s="20">
        <f>D31+H31</f>
        <v>4336.6400000000003</v>
      </c>
      <c r="J31" s="16">
        <f t="shared" si="2"/>
        <v>8673.2800000000007</v>
      </c>
    </row>
    <row r="32" spans="1:10" ht="16.5" thickBot="1" x14ac:dyDescent="0.3">
      <c r="A32" s="32">
        <v>15</v>
      </c>
      <c r="B32" s="25" t="s">
        <v>22</v>
      </c>
      <c r="C32" s="18">
        <v>0</v>
      </c>
      <c r="D32" s="24">
        <v>0</v>
      </c>
      <c r="E32" s="18"/>
      <c r="F32" s="18"/>
      <c r="G32" s="18">
        <f t="shared" si="1"/>
        <v>0</v>
      </c>
      <c r="H32" s="20">
        <f>D32*12%</f>
        <v>0</v>
      </c>
      <c r="I32" s="20">
        <f>D32+H32</f>
        <v>0</v>
      </c>
      <c r="J32" s="16">
        <f t="shared" si="2"/>
        <v>0</v>
      </c>
    </row>
    <row r="33" spans="1:10" ht="16.5" thickBot="1" x14ac:dyDescent="0.3">
      <c r="A33" s="32">
        <v>16</v>
      </c>
      <c r="B33" s="25" t="s">
        <v>23</v>
      </c>
      <c r="C33" s="18">
        <v>0</v>
      </c>
      <c r="D33" s="18">
        <v>0</v>
      </c>
      <c r="E33" s="18"/>
      <c r="F33" s="18"/>
      <c r="G33" s="18">
        <f t="shared" si="1"/>
        <v>0</v>
      </c>
      <c r="H33" s="20"/>
      <c r="I33" s="20"/>
      <c r="J33" s="16">
        <f>D33*C33</f>
        <v>0</v>
      </c>
    </row>
    <row r="34" spans="1:10" ht="16.5" thickBot="1" x14ac:dyDescent="0.3">
      <c r="A34" s="32">
        <v>17</v>
      </c>
      <c r="B34" s="25" t="s">
        <v>24</v>
      </c>
      <c r="C34" s="18">
        <v>2</v>
      </c>
      <c r="D34" s="18">
        <v>2670</v>
      </c>
      <c r="E34" s="18"/>
      <c r="F34" s="18"/>
      <c r="G34" s="18">
        <f t="shared" si="1"/>
        <v>0</v>
      </c>
      <c r="H34" s="20"/>
      <c r="I34" s="20"/>
      <c r="J34" s="16">
        <f>2670*C34</f>
        <v>5340</v>
      </c>
    </row>
    <row r="35" spans="1:10" ht="26.25" thickBot="1" x14ac:dyDescent="0.3">
      <c r="A35" s="32">
        <v>18</v>
      </c>
      <c r="B35" s="25" t="s">
        <v>25</v>
      </c>
      <c r="C35" s="18">
        <v>3</v>
      </c>
      <c r="D35" s="18">
        <v>2670</v>
      </c>
      <c r="E35" s="18"/>
      <c r="F35" s="18"/>
      <c r="G35" s="18">
        <f t="shared" si="1"/>
        <v>0</v>
      </c>
      <c r="H35" s="20">
        <f>D35*10%</f>
        <v>267</v>
      </c>
      <c r="I35" s="20">
        <f>D35+H35</f>
        <v>2937</v>
      </c>
      <c r="J35" s="16">
        <f t="shared" si="2"/>
        <v>8811</v>
      </c>
    </row>
    <row r="36" spans="1:10" ht="16.5" thickBot="1" x14ac:dyDescent="0.3">
      <c r="A36" s="32">
        <v>19</v>
      </c>
      <c r="B36" s="25" t="s">
        <v>26</v>
      </c>
      <c r="C36" s="18">
        <v>0.75</v>
      </c>
      <c r="D36" s="18">
        <v>6461</v>
      </c>
      <c r="E36" s="18">
        <f>D36*10%</f>
        <v>646.1</v>
      </c>
      <c r="F36" s="18">
        <f>D36+E36</f>
        <v>7107.1</v>
      </c>
      <c r="G36" s="18">
        <f t="shared" si="1"/>
        <v>2132.13</v>
      </c>
      <c r="H36" s="20"/>
      <c r="I36" s="20">
        <f>F36+G36</f>
        <v>9239.23</v>
      </c>
      <c r="J36" s="16">
        <f t="shared" si="2"/>
        <v>6929.4224999999997</v>
      </c>
    </row>
    <row r="37" spans="1:10" ht="16.5" thickBot="1" x14ac:dyDescent="0.3">
      <c r="A37" s="32">
        <v>20</v>
      </c>
      <c r="B37" s="25" t="s">
        <v>45</v>
      </c>
      <c r="C37" s="18">
        <v>1.5</v>
      </c>
      <c r="D37" s="18">
        <v>6461</v>
      </c>
      <c r="E37" s="18">
        <f t="shared" ref="E37:E38" si="3">D37*10%</f>
        <v>646.1</v>
      </c>
      <c r="F37" s="18">
        <f t="shared" ref="F37:F38" si="4">D37+E37</f>
        <v>7107.1</v>
      </c>
      <c r="G37" s="18">
        <f t="shared" si="1"/>
        <v>2132.13</v>
      </c>
      <c r="H37" s="20"/>
      <c r="I37" s="20">
        <f t="shared" ref="I37:I38" si="5">F37+G37</f>
        <v>9239.23</v>
      </c>
      <c r="J37" s="16">
        <f t="shared" si="2"/>
        <v>13858.844999999999</v>
      </c>
    </row>
    <row r="38" spans="1:10" ht="15.75" customHeight="1" thickBot="1" x14ac:dyDescent="0.3">
      <c r="A38" s="32">
        <v>21</v>
      </c>
      <c r="B38" s="25" t="s">
        <v>28</v>
      </c>
      <c r="C38" s="18">
        <v>0.25</v>
      </c>
      <c r="D38" s="18">
        <v>5660</v>
      </c>
      <c r="E38" s="18">
        <f t="shared" si="3"/>
        <v>566</v>
      </c>
      <c r="F38" s="18">
        <f t="shared" si="4"/>
        <v>6226</v>
      </c>
      <c r="G38" s="18">
        <f t="shared" si="1"/>
        <v>1867.8</v>
      </c>
      <c r="H38" s="20"/>
      <c r="I38" s="20">
        <f t="shared" si="5"/>
        <v>8093.8</v>
      </c>
      <c r="J38" s="16">
        <f t="shared" si="2"/>
        <v>2023.45</v>
      </c>
    </row>
    <row r="39" spans="1:10" ht="15.75" customHeight="1" thickBot="1" x14ac:dyDescent="0.3">
      <c r="A39" s="32">
        <v>22</v>
      </c>
      <c r="B39" s="25" t="s">
        <v>29</v>
      </c>
      <c r="C39" s="18">
        <v>1</v>
      </c>
      <c r="D39" s="18">
        <v>3631</v>
      </c>
      <c r="E39" s="18"/>
      <c r="F39" s="18"/>
      <c r="G39" s="18">
        <f t="shared" si="1"/>
        <v>0</v>
      </c>
      <c r="H39" s="20">
        <f>D39*10%</f>
        <v>363.1</v>
      </c>
      <c r="I39" s="20">
        <f>D39+H39</f>
        <v>3994.1</v>
      </c>
      <c r="J39" s="16">
        <f t="shared" si="2"/>
        <v>3994.1</v>
      </c>
    </row>
    <row r="40" spans="1:10" ht="16.5" thickBot="1" x14ac:dyDescent="0.3">
      <c r="A40" s="32"/>
      <c r="B40" s="25"/>
      <c r="C40" s="18">
        <v>0</v>
      </c>
      <c r="D40" s="18">
        <v>0</v>
      </c>
      <c r="E40" s="18"/>
      <c r="F40" s="18"/>
      <c r="G40" s="21" t="s">
        <v>31</v>
      </c>
      <c r="H40" s="20">
        <f>D40*12%</f>
        <v>0</v>
      </c>
      <c r="I40" s="20">
        <f>D40+H40</f>
        <v>0</v>
      </c>
      <c r="J40" s="16">
        <f t="shared" si="2"/>
        <v>0</v>
      </c>
    </row>
    <row r="41" spans="1:10" s="34" customFormat="1" ht="15.75" x14ac:dyDescent="0.25">
      <c r="A41" s="155"/>
      <c r="B41" s="157" t="s">
        <v>32</v>
      </c>
      <c r="C41" s="145">
        <f>C11+C13+C15+C18+C19+C20+C22+C23+C25+C24+C26+C27+C28+C30+C31+C32+C33+C34+C35+C36+C37+C38+C39</f>
        <v>18.5</v>
      </c>
      <c r="D41" s="145"/>
      <c r="E41" s="145"/>
      <c r="F41" s="29"/>
      <c r="G41" s="145"/>
      <c r="H41" s="145"/>
      <c r="I41" s="29"/>
      <c r="J41" s="141">
        <f>J11+J13+J15+J18+J19+J20+J22+J23+J24+J25+J26+J27+J28+J29+J30+J31+J32+J33+J34+J35+J36+J37+J38+J39+J40</f>
        <v>107656.8075</v>
      </c>
    </row>
    <row r="42" spans="1:10" s="34" customFormat="1" ht="16.5" thickBot="1" x14ac:dyDescent="0.3">
      <c r="A42" s="156"/>
      <c r="B42" s="158"/>
      <c r="C42" s="146"/>
      <c r="D42" s="146"/>
      <c r="E42" s="146"/>
      <c r="F42" s="30"/>
      <c r="G42" s="146"/>
      <c r="H42" s="146"/>
      <c r="I42" s="30"/>
      <c r="J42" s="142"/>
    </row>
    <row r="43" spans="1:10" s="34" customFormat="1" x14ac:dyDescent="0.25">
      <c r="A43"/>
      <c r="B43" s="33"/>
      <c r="C43"/>
      <c r="D43"/>
      <c r="E43"/>
      <c r="F43"/>
      <c r="G43"/>
      <c r="H43"/>
      <c r="I43"/>
      <c r="J43"/>
    </row>
    <row r="44" spans="1:10" s="34" customFormat="1" x14ac:dyDescent="0.25">
      <c r="B44" s="140"/>
      <c r="C44" s="140"/>
      <c r="D44" s="140"/>
      <c r="E44" s="140"/>
      <c r="F44" s="140"/>
      <c r="G44" s="140"/>
      <c r="H44" s="140"/>
      <c r="I44" s="140"/>
    </row>
    <row r="45" spans="1:10" s="34" customFormat="1" x14ac:dyDescent="0.25">
      <c r="B45" s="140"/>
      <c r="C45" s="140"/>
      <c r="D45" s="140"/>
      <c r="E45" s="140"/>
      <c r="F45" s="140"/>
      <c r="G45" s="140"/>
      <c r="H45" s="140"/>
      <c r="I45" s="140"/>
    </row>
    <row r="46" spans="1:10" s="34" customFormat="1" x14ac:dyDescent="0.25">
      <c r="B46" s="140"/>
      <c r="C46" s="140"/>
      <c r="D46" s="140"/>
      <c r="E46" s="140"/>
      <c r="F46" s="140"/>
      <c r="G46" s="140"/>
      <c r="H46" s="140"/>
      <c r="I46" s="140"/>
    </row>
    <row r="47" spans="1:10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10"/>
      <c r="B50" s="10"/>
      <c r="C50" s="10"/>
      <c r="D50" s="10"/>
      <c r="E50" s="10"/>
    </row>
    <row r="51" spans="1:10" x14ac:dyDescent="0.25">
      <c r="A51" s="10"/>
      <c r="B51" s="10"/>
      <c r="C51" s="10"/>
      <c r="D51" s="10"/>
      <c r="E51" s="10"/>
    </row>
  </sheetData>
  <mergeCells count="49">
    <mergeCell ref="B44:E44"/>
    <mergeCell ref="F44:I44"/>
    <mergeCell ref="B45:E45"/>
    <mergeCell ref="F45:I45"/>
    <mergeCell ref="B46:E46"/>
    <mergeCell ref="F46:I46"/>
    <mergeCell ref="J20:J21"/>
    <mergeCell ref="A41:A42"/>
    <mergeCell ref="B41:B42"/>
    <mergeCell ref="C41:C42"/>
    <mergeCell ref="D41:D42"/>
    <mergeCell ref="E41:E42"/>
    <mergeCell ref="G41:G42"/>
    <mergeCell ref="H41:H42"/>
    <mergeCell ref="J41:J42"/>
    <mergeCell ref="A20:A21"/>
    <mergeCell ref="C20:C21"/>
    <mergeCell ref="D20:D21"/>
    <mergeCell ref="E20:E21"/>
    <mergeCell ref="F20:F21"/>
    <mergeCell ref="G20:G21"/>
    <mergeCell ref="H20:H21"/>
    <mergeCell ref="J9:J10"/>
    <mergeCell ref="B12:B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I20:I21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H9:H10"/>
    <mergeCell ref="H3:I3"/>
    <mergeCell ref="F9:F10"/>
    <mergeCell ref="I9:I10"/>
  </mergeCells>
  <pageMargins left="0.7" right="0.7" top="0.75" bottom="0.75" header="0.3" footer="0.3"/>
  <pageSetup paperSize="9" scale="7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25.140625" style="3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53.25" customHeight="1" x14ac:dyDescent="0.25">
      <c r="F1" s="1"/>
      <c r="G1" s="151"/>
      <c r="H1" s="151"/>
      <c r="I1" s="151"/>
    </row>
    <row r="2" spans="1:10" x14ac:dyDescent="0.25">
      <c r="F2" s="10"/>
      <c r="G2" s="151"/>
      <c r="H2" s="151"/>
      <c r="I2" s="151"/>
    </row>
    <row r="3" spans="1:10" ht="19.5" customHeight="1" x14ac:dyDescent="0.25">
      <c r="F3" s="10"/>
      <c r="G3" s="10"/>
      <c r="H3" s="10"/>
      <c r="I3" s="10"/>
    </row>
    <row r="4" spans="1:10" x14ac:dyDescent="0.25">
      <c r="A4" s="154"/>
      <c r="B4" s="154"/>
      <c r="C4" s="154"/>
      <c r="D4" s="154"/>
      <c r="E4" s="154"/>
      <c r="F4" s="154"/>
      <c r="G4" s="154"/>
      <c r="H4" s="154"/>
      <c r="I4" s="154"/>
    </row>
    <row r="5" spans="1:10" ht="12.75" hidden="1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</row>
    <row r="6" spans="1:10" hidden="1" x14ac:dyDescent="0.25"/>
    <row r="7" spans="1:10" ht="31.5" customHeight="1" x14ac:dyDescent="0.25">
      <c r="A7" s="153" t="s">
        <v>253</v>
      </c>
      <c r="B7" s="153"/>
      <c r="C7" s="153"/>
      <c r="D7" s="153"/>
      <c r="E7" s="153"/>
      <c r="F7" s="153"/>
      <c r="G7" s="153"/>
      <c r="H7" s="153"/>
      <c r="I7" s="153"/>
    </row>
    <row r="8" spans="1:10" ht="15.75" thickBot="1" x14ac:dyDescent="0.3"/>
    <row r="9" spans="1:10" ht="25.5" customHeight="1" x14ac:dyDescent="0.25">
      <c r="A9" s="155"/>
      <c r="B9" s="161"/>
      <c r="C9" s="147" t="s">
        <v>2</v>
      </c>
      <c r="D9" s="147" t="s">
        <v>3</v>
      </c>
      <c r="E9" s="147" t="s">
        <v>4</v>
      </c>
      <c r="F9" s="147" t="s">
        <v>261</v>
      </c>
      <c r="G9" s="143" t="s">
        <v>149</v>
      </c>
      <c r="H9" s="143" t="s">
        <v>150</v>
      </c>
      <c r="I9" s="143" t="s">
        <v>262</v>
      </c>
      <c r="J9" s="147" t="s">
        <v>151</v>
      </c>
    </row>
    <row r="10" spans="1:10" ht="15.75" customHeight="1" thickBot="1" x14ac:dyDescent="0.3">
      <c r="A10" s="156"/>
      <c r="B10" s="162"/>
      <c r="C10" s="148"/>
      <c r="D10" s="148"/>
      <c r="E10" s="148"/>
      <c r="F10" s="148"/>
      <c r="G10" s="144"/>
      <c r="H10" s="144"/>
      <c r="I10" s="144"/>
      <c r="J10" s="148"/>
    </row>
    <row r="11" spans="1:10" ht="30.75" thickBot="1" x14ac:dyDescent="0.3">
      <c r="A11" s="39">
        <v>1</v>
      </c>
      <c r="B11" s="7" t="s">
        <v>48</v>
      </c>
      <c r="C11" s="18">
        <v>1</v>
      </c>
      <c r="D11" s="18">
        <v>6889</v>
      </c>
      <c r="E11" s="18">
        <f>D11*10%</f>
        <v>688.90000000000009</v>
      </c>
      <c r="F11" s="18">
        <f>D11+E11</f>
        <v>7577.9</v>
      </c>
      <c r="G11" s="18">
        <f>F11*30%</f>
        <v>2273.37</v>
      </c>
      <c r="H11" s="18"/>
      <c r="I11" s="18">
        <f>D11+E11+G11+H11</f>
        <v>9851.27</v>
      </c>
      <c r="J11" s="16">
        <v>9851</v>
      </c>
    </row>
    <row r="12" spans="1:10" ht="15.75" customHeight="1" x14ac:dyDescent="0.25">
      <c r="A12" s="40"/>
      <c r="B12" s="161" t="s">
        <v>49</v>
      </c>
      <c r="C12" s="19"/>
      <c r="D12" s="19"/>
      <c r="E12" s="19"/>
      <c r="F12" s="19"/>
      <c r="G12" s="19"/>
      <c r="H12" s="19"/>
      <c r="I12" s="19"/>
      <c r="J12" s="17"/>
    </row>
    <row r="13" spans="1:10" ht="15.75" x14ac:dyDescent="0.25">
      <c r="A13" s="40">
        <v>2</v>
      </c>
      <c r="B13" s="163"/>
      <c r="C13" s="19">
        <v>0.5</v>
      </c>
      <c r="D13" s="19">
        <v>6544</v>
      </c>
      <c r="E13" s="19">
        <f>D13*10%</f>
        <v>654.40000000000009</v>
      </c>
      <c r="F13" s="19">
        <f>D13+E13</f>
        <v>7198.4</v>
      </c>
      <c r="G13" s="19">
        <f>F13*30%</f>
        <v>2159.52</v>
      </c>
      <c r="H13" s="19"/>
      <c r="I13" s="19">
        <f>F13+G13</f>
        <v>9357.92</v>
      </c>
      <c r="J13" s="17">
        <f>I13*C13</f>
        <v>4678.96</v>
      </c>
    </row>
    <row r="14" spans="1:10" ht="16.5" thickBot="1" x14ac:dyDescent="0.3">
      <c r="A14" s="40"/>
      <c r="B14" s="162"/>
      <c r="C14" s="19"/>
      <c r="D14" s="19"/>
      <c r="E14" s="19"/>
      <c r="F14" s="19"/>
      <c r="G14" s="19"/>
      <c r="H14" s="19"/>
      <c r="I14" s="19"/>
      <c r="J14" s="17"/>
    </row>
    <row r="15" spans="1:10" ht="16.5" thickBot="1" x14ac:dyDescent="0.3">
      <c r="A15" s="39">
        <v>3</v>
      </c>
      <c r="B15" s="25" t="s">
        <v>9</v>
      </c>
      <c r="C15" s="18">
        <v>0.5</v>
      </c>
      <c r="D15" s="18">
        <v>5660</v>
      </c>
      <c r="E15" s="18">
        <f>D15*10%</f>
        <v>566</v>
      </c>
      <c r="F15" s="18">
        <f>D15+E15</f>
        <v>6226</v>
      </c>
      <c r="G15" s="18">
        <f>F15*30%</f>
        <v>1867.8</v>
      </c>
      <c r="H15" s="18"/>
      <c r="I15" s="18">
        <f>F15+G15</f>
        <v>8093.8</v>
      </c>
      <c r="J15" s="16">
        <f>I15*C15</f>
        <v>4046.9</v>
      </c>
    </row>
    <row r="16" spans="1:10" ht="16.5" thickBot="1" x14ac:dyDescent="0.3">
      <c r="A16" s="39">
        <v>4</v>
      </c>
      <c r="B16" s="25" t="s">
        <v>10</v>
      </c>
      <c r="C16" s="18">
        <v>0.5</v>
      </c>
      <c r="D16" s="18">
        <v>4379</v>
      </c>
      <c r="E16" s="18"/>
      <c r="F16" s="18">
        <f t="shared" ref="F16:F17" si="0">D16+E16</f>
        <v>4379</v>
      </c>
      <c r="G16" s="18"/>
      <c r="H16" s="18"/>
      <c r="I16" s="18"/>
      <c r="J16" s="16">
        <f>D16*C16</f>
        <v>2189.5</v>
      </c>
    </row>
    <row r="17" spans="1:10" ht="23.25" customHeight="1" x14ac:dyDescent="0.25">
      <c r="A17" s="155">
        <v>5</v>
      </c>
      <c r="B17" s="27" t="s">
        <v>44</v>
      </c>
      <c r="C17" s="145">
        <v>0.25</v>
      </c>
      <c r="D17" s="145">
        <v>6461</v>
      </c>
      <c r="E17" s="145">
        <f>D17*10%</f>
        <v>646.1</v>
      </c>
      <c r="F17" s="145">
        <f t="shared" si="0"/>
        <v>7107.1</v>
      </c>
      <c r="G17" s="145">
        <f>F17*30%</f>
        <v>2132.13</v>
      </c>
      <c r="H17" s="145"/>
      <c r="I17" s="145">
        <f>F17+G17</f>
        <v>9239.23</v>
      </c>
      <c r="J17" s="141">
        <f>C17*I17</f>
        <v>2309.8074999999999</v>
      </c>
    </row>
    <row r="18" spans="1:10" ht="11.25" customHeight="1" thickBot="1" x14ac:dyDescent="0.3">
      <c r="A18" s="156"/>
      <c r="B18" s="25"/>
      <c r="C18" s="146"/>
      <c r="D18" s="146"/>
      <c r="E18" s="146"/>
      <c r="F18" s="146"/>
      <c r="G18" s="146"/>
      <c r="H18" s="146"/>
      <c r="I18" s="146"/>
      <c r="J18" s="142"/>
    </row>
    <row r="19" spans="1:10" ht="21" customHeight="1" thickBot="1" x14ac:dyDescent="0.3">
      <c r="A19" s="39">
        <v>6</v>
      </c>
      <c r="B19" s="25" t="s">
        <v>36</v>
      </c>
      <c r="C19" s="18">
        <v>0</v>
      </c>
      <c r="D19" s="18">
        <v>0</v>
      </c>
      <c r="E19" s="18">
        <f>D19*10%</f>
        <v>0</v>
      </c>
      <c r="F19" s="18">
        <v>0</v>
      </c>
      <c r="G19" s="18">
        <f>F19*30%</f>
        <v>0</v>
      </c>
      <c r="H19" s="18"/>
      <c r="I19" s="18">
        <f>F19+G19</f>
        <v>0</v>
      </c>
      <c r="J19" s="16">
        <f>I19*C19</f>
        <v>0</v>
      </c>
    </row>
    <row r="20" spans="1:10" ht="16.5" thickBot="1" x14ac:dyDescent="0.3">
      <c r="A20" s="39">
        <v>7</v>
      </c>
      <c r="B20" s="25" t="s">
        <v>47</v>
      </c>
      <c r="C20" s="18">
        <v>0</v>
      </c>
      <c r="D20" s="18">
        <v>0</v>
      </c>
      <c r="E20" s="18"/>
      <c r="F20" s="18"/>
      <c r="G20" s="18">
        <f t="shared" ref="G20:G36" si="1">F20*30%</f>
        <v>0</v>
      </c>
      <c r="H20" s="18"/>
      <c r="I20" s="18">
        <f>D20+E18+G20</f>
        <v>0</v>
      </c>
      <c r="J20" s="16">
        <f>C20*I20</f>
        <v>0</v>
      </c>
    </row>
    <row r="21" spans="1:10" ht="16.5" thickBot="1" x14ac:dyDescent="0.3">
      <c r="A21" s="39"/>
      <c r="B21" s="25"/>
      <c r="C21" s="18">
        <v>0</v>
      </c>
      <c r="D21" s="18">
        <v>0</v>
      </c>
      <c r="E21" s="18"/>
      <c r="F21" s="18"/>
      <c r="G21" s="18">
        <f t="shared" si="1"/>
        <v>0</v>
      </c>
      <c r="H21" s="18">
        <f>D21*10%</f>
        <v>0</v>
      </c>
      <c r="I21" s="18">
        <f>D21+H21</f>
        <v>0</v>
      </c>
      <c r="J21" s="16">
        <f t="shared" ref="J21:J37" si="2">C21*I21</f>
        <v>0</v>
      </c>
    </row>
    <row r="22" spans="1:10" ht="16.5" thickBot="1" x14ac:dyDescent="0.3">
      <c r="A22" s="39">
        <v>8</v>
      </c>
      <c r="B22" s="25" t="s">
        <v>15</v>
      </c>
      <c r="C22" s="18">
        <v>0.5</v>
      </c>
      <c r="D22" s="18">
        <v>5260</v>
      </c>
      <c r="E22" s="18"/>
      <c r="F22" s="18">
        <f>D22+E22</f>
        <v>5260</v>
      </c>
      <c r="G22" s="18">
        <f t="shared" si="1"/>
        <v>1578</v>
      </c>
      <c r="H22" s="18"/>
      <c r="I22" s="18">
        <f>F22+G22</f>
        <v>6838</v>
      </c>
      <c r="J22" s="16">
        <f t="shared" si="2"/>
        <v>3419</v>
      </c>
    </row>
    <row r="23" spans="1:10" ht="26.25" thickBot="1" x14ac:dyDescent="0.3">
      <c r="A23" s="39">
        <v>9</v>
      </c>
      <c r="B23" s="25" t="s">
        <v>42</v>
      </c>
      <c r="C23" s="18">
        <v>0</v>
      </c>
      <c r="D23" s="18">
        <v>0</v>
      </c>
      <c r="E23" s="18">
        <v>0</v>
      </c>
      <c r="F23" s="18">
        <f>D23+E23</f>
        <v>0</v>
      </c>
      <c r="G23" s="18">
        <f t="shared" si="1"/>
        <v>0</v>
      </c>
      <c r="H23" s="18"/>
      <c r="I23" s="18">
        <f>F23+G23</f>
        <v>0</v>
      </c>
      <c r="J23" s="16">
        <f t="shared" si="2"/>
        <v>0</v>
      </c>
    </row>
    <row r="24" spans="1:10" ht="16.5" thickBot="1" x14ac:dyDescent="0.3">
      <c r="A24" s="39">
        <v>10</v>
      </c>
      <c r="B24" s="25" t="s">
        <v>43</v>
      </c>
      <c r="C24" s="18">
        <v>0</v>
      </c>
      <c r="D24" s="18">
        <v>0</v>
      </c>
      <c r="E24" s="18">
        <f>D24*10%</f>
        <v>0</v>
      </c>
      <c r="F24" s="18">
        <f>D24+E24</f>
        <v>0</v>
      </c>
      <c r="G24" s="18">
        <f t="shared" si="1"/>
        <v>0</v>
      </c>
      <c r="H24" s="18"/>
      <c r="I24" s="18">
        <f>F24+G24</f>
        <v>0</v>
      </c>
      <c r="J24" s="16">
        <f t="shared" si="2"/>
        <v>0</v>
      </c>
    </row>
    <row r="25" spans="1:10" ht="39" thickBot="1" x14ac:dyDescent="0.3">
      <c r="A25" s="39">
        <v>11</v>
      </c>
      <c r="B25" s="25" t="s">
        <v>18</v>
      </c>
      <c r="C25" s="18">
        <v>0.5</v>
      </c>
      <c r="D25" s="18">
        <v>3631</v>
      </c>
      <c r="E25" s="18"/>
      <c r="F25" s="18"/>
      <c r="G25" s="18">
        <f t="shared" si="1"/>
        <v>0</v>
      </c>
      <c r="H25" s="18"/>
      <c r="I25" s="18"/>
      <c r="J25" s="16">
        <f>D25*C25</f>
        <v>1815.5</v>
      </c>
    </row>
    <row r="26" spans="1:10" ht="16.5" thickBot="1" x14ac:dyDescent="0.3">
      <c r="A26" s="39"/>
      <c r="B26" s="25"/>
      <c r="C26" s="18">
        <v>0</v>
      </c>
      <c r="D26" s="18">
        <v>0</v>
      </c>
      <c r="E26" s="18"/>
      <c r="F26" s="18"/>
      <c r="G26" s="18">
        <f t="shared" si="1"/>
        <v>0</v>
      </c>
      <c r="H26" s="18"/>
      <c r="I26" s="18"/>
      <c r="J26" s="16">
        <f>D26*C26</f>
        <v>0</v>
      </c>
    </row>
    <row r="27" spans="1:10" ht="16.5" thickBot="1" x14ac:dyDescent="0.3">
      <c r="A27" s="39">
        <v>12</v>
      </c>
      <c r="B27" s="25" t="s">
        <v>20</v>
      </c>
      <c r="C27" s="18">
        <v>0.5</v>
      </c>
      <c r="D27" s="18">
        <v>4619</v>
      </c>
      <c r="E27" s="18"/>
      <c r="F27" s="18"/>
      <c r="G27" s="18">
        <f>D27*30%</f>
        <v>1385.7</v>
      </c>
      <c r="H27" s="18"/>
      <c r="I27" s="18">
        <f>D27+G27</f>
        <v>6004.7</v>
      </c>
      <c r="J27" s="16">
        <f t="shared" si="2"/>
        <v>3002.35</v>
      </c>
    </row>
    <row r="28" spans="1:10" ht="16.5" thickBot="1" x14ac:dyDescent="0.3">
      <c r="A28" s="39">
        <v>13</v>
      </c>
      <c r="B28" s="25" t="s">
        <v>21</v>
      </c>
      <c r="C28" s="18">
        <v>1</v>
      </c>
      <c r="D28" s="18">
        <v>3872</v>
      </c>
      <c r="E28" s="18"/>
      <c r="F28" s="18"/>
      <c r="G28" s="18">
        <f t="shared" si="1"/>
        <v>0</v>
      </c>
      <c r="H28" s="20">
        <f>D28*12%</f>
        <v>464.64</v>
      </c>
      <c r="I28" s="20">
        <f>D28+H28</f>
        <v>4336.6400000000003</v>
      </c>
      <c r="J28" s="16">
        <f t="shared" si="2"/>
        <v>4336.6400000000003</v>
      </c>
    </row>
    <row r="29" spans="1:10" ht="16.5" thickBot="1" x14ac:dyDescent="0.3">
      <c r="A29" s="39"/>
      <c r="B29" s="25"/>
      <c r="C29" s="18">
        <v>0</v>
      </c>
      <c r="D29" s="24">
        <v>0</v>
      </c>
      <c r="E29" s="18"/>
      <c r="F29" s="18"/>
      <c r="G29" s="18">
        <f t="shared" si="1"/>
        <v>0</v>
      </c>
      <c r="H29" s="20">
        <f>D29*12%</f>
        <v>0</v>
      </c>
      <c r="I29" s="20">
        <f>D29+H29</f>
        <v>0</v>
      </c>
      <c r="J29" s="16">
        <f t="shared" si="2"/>
        <v>0</v>
      </c>
    </row>
    <row r="30" spans="1:10" ht="16.5" thickBot="1" x14ac:dyDescent="0.3">
      <c r="A30" s="39"/>
      <c r="B30" s="25">
        <v>0</v>
      </c>
      <c r="C30" s="18">
        <v>0</v>
      </c>
      <c r="D30" s="18">
        <v>0</v>
      </c>
      <c r="E30" s="18"/>
      <c r="F30" s="18"/>
      <c r="G30" s="18">
        <f t="shared" si="1"/>
        <v>0</v>
      </c>
      <c r="H30" s="20"/>
      <c r="I30" s="20"/>
      <c r="J30" s="16">
        <f>D30*C30</f>
        <v>0</v>
      </c>
    </row>
    <row r="31" spans="1:10" ht="16.5" thickBot="1" x14ac:dyDescent="0.3">
      <c r="A31" s="39">
        <v>14</v>
      </c>
      <c r="B31" s="25" t="s">
        <v>24</v>
      </c>
      <c r="C31" s="18">
        <v>1.5</v>
      </c>
      <c r="D31" s="18">
        <v>2670</v>
      </c>
      <c r="E31" s="18"/>
      <c r="F31" s="18"/>
      <c r="G31" s="18">
        <f t="shared" si="1"/>
        <v>0</v>
      </c>
      <c r="H31" s="20"/>
      <c r="I31" s="20"/>
      <c r="J31" s="16">
        <f>2670*C31</f>
        <v>4005</v>
      </c>
    </row>
    <row r="32" spans="1:10" ht="26.25" thickBot="1" x14ac:dyDescent="0.3">
      <c r="A32" s="39">
        <v>15</v>
      </c>
      <c r="B32" s="25" t="s">
        <v>25</v>
      </c>
      <c r="C32" s="18">
        <v>2</v>
      </c>
      <c r="D32" s="18">
        <v>2670</v>
      </c>
      <c r="E32" s="18"/>
      <c r="F32" s="18"/>
      <c r="G32" s="18">
        <f t="shared" si="1"/>
        <v>0</v>
      </c>
      <c r="H32" s="20">
        <f>D32*10%</f>
        <v>267</v>
      </c>
      <c r="I32" s="20">
        <f>D32+H32</f>
        <v>2937</v>
      </c>
      <c r="J32" s="16">
        <f t="shared" si="2"/>
        <v>5874</v>
      </c>
    </row>
    <row r="33" spans="1:10" ht="16.5" thickBot="1" x14ac:dyDescent="0.3">
      <c r="A33" s="39">
        <v>16</v>
      </c>
      <c r="B33" s="25" t="s">
        <v>26</v>
      </c>
      <c r="C33" s="18">
        <v>0.25</v>
      </c>
      <c r="D33" s="18">
        <v>6461</v>
      </c>
      <c r="E33" s="18">
        <f>D33*10%</f>
        <v>646.1</v>
      </c>
      <c r="F33" s="18">
        <f>D33+E33</f>
        <v>7107.1</v>
      </c>
      <c r="G33" s="18">
        <f t="shared" si="1"/>
        <v>2132.13</v>
      </c>
      <c r="H33" s="20"/>
      <c r="I33" s="20">
        <f>F33+G33</f>
        <v>9239.23</v>
      </c>
      <c r="J33" s="16">
        <f t="shared" si="2"/>
        <v>2309.8074999999999</v>
      </c>
    </row>
    <row r="34" spans="1:10" ht="16.5" thickBot="1" x14ac:dyDescent="0.3">
      <c r="A34" s="39"/>
      <c r="B34" s="25"/>
      <c r="C34" s="18">
        <v>0</v>
      </c>
      <c r="D34" s="18">
        <v>0</v>
      </c>
      <c r="E34" s="18">
        <f t="shared" ref="E34:E35" si="3">D34*10%</f>
        <v>0</v>
      </c>
      <c r="F34" s="18">
        <f t="shared" ref="F34:F35" si="4">D34+E34</f>
        <v>0</v>
      </c>
      <c r="G34" s="18">
        <f t="shared" si="1"/>
        <v>0</v>
      </c>
      <c r="H34" s="20"/>
      <c r="I34" s="20">
        <f t="shared" ref="I34:I35" si="5">F34+G34</f>
        <v>0</v>
      </c>
      <c r="J34" s="16">
        <f t="shared" si="2"/>
        <v>0</v>
      </c>
    </row>
    <row r="35" spans="1:10" ht="15.75" customHeight="1" thickBot="1" x14ac:dyDescent="0.3">
      <c r="A35" s="39"/>
      <c r="B35" s="25"/>
      <c r="C35" s="18">
        <v>0</v>
      </c>
      <c r="D35" s="18">
        <v>0</v>
      </c>
      <c r="E35" s="18">
        <f t="shared" si="3"/>
        <v>0</v>
      </c>
      <c r="F35" s="18">
        <f t="shared" si="4"/>
        <v>0</v>
      </c>
      <c r="G35" s="18">
        <f t="shared" si="1"/>
        <v>0</v>
      </c>
      <c r="H35" s="20"/>
      <c r="I35" s="20">
        <f t="shared" si="5"/>
        <v>0</v>
      </c>
      <c r="J35" s="16">
        <f t="shared" si="2"/>
        <v>0</v>
      </c>
    </row>
    <row r="36" spans="1:10" ht="15.75" customHeight="1" thickBot="1" x14ac:dyDescent="0.3">
      <c r="A36" s="39"/>
      <c r="B36" s="25"/>
      <c r="C36" s="18">
        <v>0</v>
      </c>
      <c r="D36" s="18">
        <v>0</v>
      </c>
      <c r="E36" s="18"/>
      <c r="F36" s="18"/>
      <c r="G36" s="18">
        <f t="shared" si="1"/>
        <v>0</v>
      </c>
      <c r="H36" s="20">
        <f>D36*10%</f>
        <v>0</v>
      </c>
      <c r="I36" s="20">
        <f>D36+H36</f>
        <v>0</v>
      </c>
      <c r="J36" s="16">
        <f t="shared" si="2"/>
        <v>0</v>
      </c>
    </row>
    <row r="37" spans="1:10" ht="16.5" thickBot="1" x14ac:dyDescent="0.3">
      <c r="A37" s="39"/>
      <c r="B37" s="25"/>
      <c r="C37" s="18">
        <v>0</v>
      </c>
      <c r="D37" s="18">
        <v>0</v>
      </c>
      <c r="E37" s="18"/>
      <c r="F37" s="18"/>
      <c r="G37" s="21" t="s">
        <v>31</v>
      </c>
      <c r="H37" s="20">
        <f>D37*12%</f>
        <v>0</v>
      </c>
      <c r="I37" s="20">
        <f>D37+H37</f>
        <v>0</v>
      </c>
      <c r="J37" s="16">
        <f t="shared" si="2"/>
        <v>0</v>
      </c>
    </row>
    <row r="38" spans="1:10" s="35" customFormat="1" ht="15.75" x14ac:dyDescent="0.25">
      <c r="A38" s="155"/>
      <c r="B38" s="157" t="s">
        <v>32</v>
      </c>
      <c r="C38" s="145">
        <f>SUM(C11:C37)</f>
        <v>9</v>
      </c>
      <c r="D38" s="145"/>
      <c r="E38" s="145"/>
      <c r="F38" s="36"/>
      <c r="G38" s="145"/>
      <c r="H38" s="145"/>
      <c r="I38" s="36"/>
      <c r="J38" s="141">
        <f>SUM(J11:J37)</f>
        <v>47838.465000000004</v>
      </c>
    </row>
    <row r="39" spans="1:10" s="35" customFormat="1" ht="16.5" thickBot="1" x14ac:dyDescent="0.3">
      <c r="A39" s="156"/>
      <c r="B39" s="158"/>
      <c r="C39" s="146"/>
      <c r="D39" s="146"/>
      <c r="E39" s="146"/>
      <c r="F39" s="37"/>
      <c r="G39" s="146"/>
      <c r="H39" s="146"/>
      <c r="I39" s="37"/>
      <c r="J39" s="142"/>
    </row>
    <row r="40" spans="1:10" s="35" customFormat="1" x14ac:dyDescent="0.25">
      <c r="A40"/>
      <c r="B40" s="38"/>
      <c r="C40"/>
      <c r="D40"/>
      <c r="E40"/>
      <c r="F40"/>
      <c r="G40"/>
      <c r="H40"/>
      <c r="I40"/>
      <c r="J40"/>
    </row>
    <row r="41" spans="1:10" s="35" customFormat="1" x14ac:dyDescent="0.25">
      <c r="B41" s="140" t="s">
        <v>33</v>
      </c>
      <c r="C41" s="140"/>
      <c r="D41" s="140"/>
      <c r="E41" s="140"/>
      <c r="F41" s="140" t="s">
        <v>188</v>
      </c>
      <c r="G41" s="140"/>
      <c r="H41" s="140"/>
      <c r="I41" s="140"/>
    </row>
    <row r="42" spans="1:10" s="35" customFormat="1" x14ac:dyDescent="0.25">
      <c r="B42" s="140" t="s">
        <v>34</v>
      </c>
      <c r="C42" s="140"/>
      <c r="D42" s="140"/>
      <c r="E42" s="140"/>
      <c r="F42" s="140" t="s">
        <v>69</v>
      </c>
      <c r="G42" s="140"/>
      <c r="H42" s="140"/>
      <c r="I42" s="140"/>
    </row>
    <row r="43" spans="1:10" s="35" customFormat="1" x14ac:dyDescent="0.25">
      <c r="B43" s="140" t="s">
        <v>35</v>
      </c>
      <c r="C43" s="140"/>
      <c r="D43" s="140"/>
      <c r="E43" s="140"/>
      <c r="F43" s="140"/>
      <c r="G43" s="140"/>
      <c r="H43" s="140"/>
      <c r="I43" s="140"/>
    </row>
    <row r="44" spans="1:10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x14ac:dyDescent="0.25">
      <c r="A47" s="10"/>
      <c r="B47" s="10"/>
      <c r="C47" s="10"/>
      <c r="D47" s="10"/>
      <c r="E47" s="10"/>
    </row>
    <row r="48" spans="1:10" x14ac:dyDescent="0.25">
      <c r="A48" s="10"/>
      <c r="B48" s="10"/>
      <c r="C48" s="10"/>
      <c r="D48" s="10"/>
      <c r="E48" s="10"/>
    </row>
  </sheetData>
  <mergeCells count="38">
    <mergeCell ref="J17:J18"/>
    <mergeCell ref="H9:H10"/>
    <mergeCell ref="J9:J10"/>
    <mergeCell ref="B12:B14"/>
    <mergeCell ref="G1:I2"/>
    <mergeCell ref="A4:I4"/>
    <mergeCell ref="A5:I5"/>
    <mergeCell ref="A7:I7"/>
    <mergeCell ref="A9:A10"/>
    <mergeCell ref="B9:B10"/>
    <mergeCell ref="C9:C10"/>
    <mergeCell ref="D9:D10"/>
    <mergeCell ref="E9:E10"/>
    <mergeCell ref="G9:G10"/>
    <mergeCell ref="F9:F10"/>
    <mergeCell ref="I9:I10"/>
    <mergeCell ref="G38:G39"/>
    <mergeCell ref="H38:H39"/>
    <mergeCell ref="J38:J39"/>
    <mergeCell ref="A17:A18"/>
    <mergeCell ref="C17:C18"/>
    <mergeCell ref="D17:D18"/>
    <mergeCell ref="E17:E18"/>
    <mergeCell ref="F17:F18"/>
    <mergeCell ref="G17:G18"/>
    <mergeCell ref="A38:A39"/>
    <mergeCell ref="B38:B39"/>
    <mergeCell ref="C38:C39"/>
    <mergeCell ref="D38:D39"/>
    <mergeCell ref="E38:E39"/>
    <mergeCell ref="H17:H18"/>
    <mergeCell ref="I17:I18"/>
    <mergeCell ref="B41:E41"/>
    <mergeCell ref="F41:I41"/>
    <mergeCell ref="B42:E42"/>
    <mergeCell ref="F42:I42"/>
    <mergeCell ref="B43:E43"/>
    <mergeCell ref="F43:I43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антон</vt:lpstr>
      <vt:lpstr>буки</vt:lpstr>
      <vt:lpstr>гороб</vt:lpstr>
      <vt:lpstr>дулицьк</vt:lpstr>
      <vt:lpstr>кривош</vt:lpstr>
      <vt:lpstr>Самгород</vt:lpstr>
      <vt:lpstr>оріх</vt:lpstr>
      <vt:lpstr>шамраївський</vt:lpstr>
      <vt:lpstr>руда</vt:lpstr>
      <vt:lpstr>пустовар</vt:lpstr>
      <vt:lpstr>№1</vt:lpstr>
      <vt:lpstr>ліцей №2</vt:lpstr>
      <vt:lpstr>№3</vt:lpstr>
      <vt:lpstr>"Перспектива"</vt:lpstr>
      <vt:lpstr>ліцей</vt:lpstr>
      <vt:lpstr>№5</vt:lpstr>
      <vt:lpstr>К.Греб</vt:lpstr>
      <vt:lpstr>Шапіїв</vt:lpstr>
      <vt:lpstr>Тхорів</vt:lpstr>
      <vt:lpstr>Чубин</vt:lpstr>
      <vt:lpstr>Рогіз</vt:lpstr>
      <vt:lpstr>М.Лис</vt:lpstr>
      <vt:lpstr>ЗДО №1</vt:lpstr>
      <vt:lpstr>ЗДО №2</vt:lpstr>
      <vt:lpstr>ЗДО №3</vt:lpstr>
      <vt:lpstr>ЗДО №5</vt:lpstr>
      <vt:lpstr>ЗДО №6</vt:lpstr>
      <vt:lpstr>ЗДО самг</vt:lpstr>
      <vt:lpstr>ЗДО Мовч</vt:lpstr>
      <vt:lpstr>ЗДО Руда</vt:lpstr>
      <vt:lpstr>цетр.розвитку</vt:lpstr>
      <vt:lpstr>інклюз.цен</vt:lpstr>
      <vt:lpstr>ц.б.</vt:lpstr>
      <vt:lpstr>Група ц.гос</vt:lpstr>
      <vt:lpstr>лог</vt:lpstr>
      <vt:lpstr>ДЮСШ</vt:lpstr>
      <vt:lpstr>РЦДЮТ</vt:lpstr>
      <vt:lpstr>Д.Б.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2021-09-16T07:21:04Z</cp:lastPrinted>
  <dcterms:created xsi:type="dcterms:W3CDTF">2021-05-13T08:28:20Z</dcterms:created>
  <dcterms:modified xsi:type="dcterms:W3CDTF">2021-09-16T09:05:31Z</dcterms:modified>
</cp:coreProperties>
</file>