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ня\Desktop\"/>
    </mc:Choice>
  </mc:AlternateContent>
  <bookViews>
    <workbookView xWindow="0" yWindow="0" windowWidth="28800" windowHeight="11430" firstSheet="24" activeTab="29"/>
  </bookViews>
  <sheets>
    <sheet name="антон" sheetId="4" r:id="rId1"/>
    <sheet name="буки" sheetId="5" r:id="rId2"/>
    <sheet name="гороб" sheetId="6" r:id="rId3"/>
    <sheet name="дулицьк" sheetId="7" r:id="rId4"/>
    <sheet name="кривош" sheetId="9" r:id="rId5"/>
    <sheet name="Самгород" sheetId="10" r:id="rId6"/>
    <sheet name="оріх" sheetId="11" r:id="rId7"/>
    <sheet name="шамраївський" sheetId="12" r:id="rId8"/>
    <sheet name="руда" sheetId="13" r:id="rId9"/>
    <sheet name="пустовар" sheetId="14" r:id="rId10"/>
    <sheet name="№1" sheetId="15" r:id="rId11"/>
    <sheet name="ліцей №2" sheetId="16" r:id="rId12"/>
    <sheet name="№3" sheetId="17" r:id="rId13"/>
    <sheet name="&quot;Перспектива&quot;" sheetId="18" r:id="rId14"/>
    <sheet name="ліцей" sheetId="19" r:id="rId15"/>
    <sheet name="№5" sheetId="20" r:id="rId16"/>
    <sheet name="К.Греб" sheetId="21" r:id="rId17"/>
    <sheet name="Шапіїв" sheetId="22" r:id="rId18"/>
    <sheet name="Тхорів" sheetId="23" r:id="rId19"/>
    <sheet name="Чубин" sheetId="24" r:id="rId20"/>
    <sheet name="Рогіз" sheetId="25" r:id="rId21"/>
    <sheet name="М.Лис" sheetId="26" r:id="rId22"/>
    <sheet name="ЗДО №1" sheetId="27" r:id="rId23"/>
    <sheet name="ЗДО №2" sheetId="28" r:id="rId24"/>
    <sheet name="ЗДО №3" sheetId="29" r:id="rId25"/>
    <sheet name="ЗДО №5" sheetId="30" r:id="rId26"/>
    <sheet name="ЗДО №6" sheetId="31" r:id="rId27"/>
    <sheet name="ЗДО Руда" sheetId="34" r:id="rId28"/>
    <sheet name="цетр.розвитку" sheetId="35" r:id="rId29"/>
    <sheet name="інклюз.цен" sheetId="36" r:id="rId30"/>
    <sheet name="ц.б." sheetId="37" r:id="rId31"/>
    <sheet name="Група ц.гос" sheetId="38" r:id="rId32"/>
    <sheet name="лог" sheetId="39" r:id="rId33"/>
    <sheet name="ДЮСШ" sheetId="40" r:id="rId34"/>
    <sheet name="РЦДЮТ" sheetId="41" r:id="rId35"/>
    <sheet name="Д.Б." sheetId="42" r:id="rId36"/>
  </sheets>
  <calcPr calcId="162913"/>
</workbook>
</file>

<file path=xl/calcChain.xml><?xml version="1.0" encoding="utf-8"?>
<calcChain xmlns="http://schemas.openxmlformats.org/spreadsheetml/2006/main">
  <c r="J19" i="36" l="1"/>
  <c r="K19" i="36" s="1"/>
  <c r="L19" i="36" s="1"/>
  <c r="I18" i="36"/>
  <c r="K18" i="36" s="1"/>
  <c r="L18" i="36" s="1"/>
  <c r="E17" i="36"/>
  <c r="F17" i="36" s="1"/>
  <c r="E15" i="36"/>
  <c r="F15" i="36" s="1"/>
  <c r="E14" i="36"/>
  <c r="F14" i="36" s="1"/>
  <c r="G14" i="36" l="1"/>
  <c r="H14" i="36"/>
  <c r="H15" i="36"/>
  <c r="G15" i="36"/>
  <c r="G17" i="36"/>
  <c r="H17" i="36" s="1"/>
  <c r="I15" i="36" l="1"/>
  <c r="K15" i="36" s="1"/>
  <c r="L15" i="36" s="1"/>
  <c r="I17" i="36"/>
  <c r="K17" i="36"/>
  <c r="L17" i="36" s="1"/>
  <c r="I14" i="36"/>
  <c r="K14" i="36" s="1"/>
  <c r="L14" i="36" s="1"/>
  <c r="C40" i="5" l="1"/>
  <c r="I20" i="4" l="1"/>
  <c r="I24" i="4"/>
  <c r="I27" i="4"/>
  <c r="I22" i="5"/>
  <c r="I34" i="5"/>
  <c r="I29" i="5"/>
  <c r="I30" i="5"/>
  <c r="I34" i="6"/>
  <c r="I33" i="6"/>
  <c r="I29" i="6"/>
  <c r="I22" i="6"/>
  <c r="I48" i="7"/>
  <c r="I46" i="7"/>
  <c r="I45" i="7"/>
  <c r="I37" i="7"/>
  <c r="I36" i="7"/>
  <c r="I22" i="7"/>
  <c r="I31" i="7"/>
  <c r="I35" i="9"/>
  <c r="I34" i="9"/>
  <c r="I30" i="9"/>
  <c r="I22" i="9"/>
  <c r="I37" i="10"/>
  <c r="I36" i="10"/>
  <c r="I32" i="10"/>
  <c r="I31" i="10"/>
  <c r="I22" i="10"/>
  <c r="I38" i="11"/>
  <c r="I23" i="11"/>
  <c r="I32" i="11"/>
  <c r="I37" i="12"/>
  <c r="I31" i="13"/>
  <c r="I16" i="13"/>
  <c r="I25" i="13"/>
  <c r="I31" i="12"/>
  <c r="I22" i="12"/>
  <c r="I33" i="14"/>
  <c r="I32" i="14"/>
  <c r="I27" i="14"/>
  <c r="I22" i="14"/>
  <c r="I36" i="15"/>
  <c r="I35" i="15"/>
  <c r="I34" i="15"/>
  <c r="I31" i="15"/>
  <c r="I26" i="31"/>
  <c r="H20" i="40" l="1"/>
  <c r="I30" i="34"/>
  <c r="I28" i="30"/>
  <c r="J31" i="29"/>
  <c r="I31" i="29"/>
  <c r="I23" i="27"/>
  <c r="I24" i="26"/>
  <c r="I21" i="22"/>
  <c r="I18" i="21"/>
  <c r="I20" i="20"/>
  <c r="I28" i="20"/>
  <c r="I34" i="20"/>
  <c r="I33" i="20"/>
  <c r="G27" i="38" l="1"/>
  <c r="I27" i="38" s="1"/>
  <c r="J27" i="38" s="1"/>
  <c r="I33" i="38"/>
  <c r="J33" i="38" s="1"/>
  <c r="G33" i="38"/>
  <c r="I27" i="27"/>
  <c r="I26" i="27"/>
  <c r="H19" i="40"/>
  <c r="J26" i="42"/>
  <c r="I19" i="41"/>
  <c r="I23" i="41"/>
  <c r="C28" i="41"/>
  <c r="I20" i="41"/>
  <c r="F22" i="11" l="1"/>
  <c r="E22" i="11"/>
  <c r="F21" i="11"/>
  <c r="G22" i="11" l="1"/>
  <c r="I22" i="11" s="1"/>
  <c r="J22" i="11" s="1"/>
  <c r="E26" i="10"/>
  <c r="F26" i="10" s="1"/>
  <c r="G41" i="10"/>
  <c r="I41" i="10" s="1"/>
  <c r="J41" i="10" s="1"/>
  <c r="G26" i="10" l="1"/>
  <c r="I26" i="10" s="1"/>
  <c r="J26" i="10" s="1"/>
  <c r="E25" i="7"/>
  <c r="F25" i="7" s="1"/>
  <c r="G26" i="7"/>
  <c r="I26" i="7"/>
  <c r="J26" i="7" s="1"/>
  <c r="G27" i="7"/>
  <c r="I27" i="7" s="1"/>
  <c r="J27" i="7" s="1"/>
  <c r="F29" i="7"/>
  <c r="G29" i="7" s="1"/>
  <c r="I29" i="7" s="1"/>
  <c r="J29" i="7" s="1"/>
  <c r="G32" i="7"/>
  <c r="J32" i="7"/>
  <c r="E39" i="7"/>
  <c r="F39" i="7" s="1"/>
  <c r="F41" i="7"/>
  <c r="G41" i="7" s="1"/>
  <c r="H43" i="7"/>
  <c r="I43" i="7" s="1"/>
  <c r="J43" i="7" s="1"/>
  <c r="G25" i="7" l="1"/>
  <c r="I25" i="7"/>
  <c r="J25" i="7" s="1"/>
  <c r="I41" i="7"/>
  <c r="J41" i="7" s="1"/>
  <c r="G39" i="7"/>
  <c r="I39" i="7" s="1"/>
  <c r="J39" i="7" s="1"/>
  <c r="I20" i="40"/>
  <c r="J30" i="34"/>
  <c r="J28" i="30"/>
  <c r="J30" i="26"/>
  <c r="J30" i="25"/>
  <c r="J30" i="24"/>
  <c r="J34" i="20"/>
  <c r="J30" i="19"/>
  <c r="J39" i="18"/>
  <c r="J35" i="17"/>
  <c r="J33" i="16"/>
  <c r="J36" i="15"/>
  <c r="J33" i="14"/>
  <c r="J31" i="13"/>
  <c r="J37" i="12"/>
  <c r="J38" i="11"/>
  <c r="J37" i="10"/>
  <c r="J35" i="9"/>
  <c r="J48" i="7"/>
  <c r="J34" i="6"/>
  <c r="J34" i="5"/>
  <c r="J27" i="4"/>
  <c r="I21" i="38" l="1"/>
  <c r="J21" i="38" s="1"/>
  <c r="J26" i="38"/>
  <c r="H19" i="37"/>
  <c r="H18" i="37"/>
  <c r="H17" i="37"/>
  <c r="H15" i="37"/>
  <c r="H14" i="37"/>
  <c r="H23" i="37" s="1"/>
  <c r="J31" i="31"/>
  <c r="J30" i="28" l="1"/>
  <c r="I29" i="28" l="1"/>
  <c r="E35" i="26" l="1"/>
  <c r="F35" i="26" s="1"/>
  <c r="I35" i="17" l="1"/>
  <c r="E16" i="22" l="1"/>
  <c r="F16" i="22" s="1"/>
  <c r="E30" i="17"/>
  <c r="F30" i="17" s="1"/>
  <c r="C43" i="17"/>
  <c r="C48" i="18"/>
  <c r="E34" i="18"/>
  <c r="F34" i="18"/>
  <c r="G34" i="18" s="1"/>
  <c r="I34" i="18" s="1"/>
  <c r="J34" i="18" s="1"/>
  <c r="E33" i="18"/>
  <c r="F33" i="18" s="1"/>
  <c r="F28" i="18"/>
  <c r="G28" i="18" s="1"/>
  <c r="E28" i="18"/>
  <c r="E27" i="10"/>
  <c r="F27" i="10" s="1"/>
  <c r="I28" i="18" l="1"/>
  <c r="J28" i="18" s="1"/>
  <c r="G30" i="17"/>
  <c r="I30" i="17" s="1"/>
  <c r="J30" i="17" s="1"/>
  <c r="G33" i="18"/>
  <c r="I33" i="18" s="1"/>
  <c r="J33" i="18" s="1"/>
  <c r="I23" i="22"/>
  <c r="J36" i="7" l="1"/>
  <c r="C44" i="12" l="1"/>
  <c r="C24" i="23" l="1"/>
  <c r="H17" i="23"/>
  <c r="I17" i="23" s="1"/>
  <c r="J17" i="23" s="1"/>
  <c r="E16" i="23"/>
  <c r="F16" i="23" s="1"/>
  <c r="F15" i="23"/>
  <c r="G15" i="23" s="1"/>
  <c r="G16" i="23" l="1"/>
  <c r="I16" i="23" s="1"/>
  <c r="J16" i="23" s="1"/>
  <c r="I15" i="23"/>
  <c r="J15" i="23" s="1"/>
  <c r="E19" i="22"/>
  <c r="F19" i="22" s="1"/>
  <c r="F20" i="22"/>
  <c r="G20" i="22" s="1"/>
  <c r="I20" i="22" s="1"/>
  <c r="J20" i="22" s="1"/>
  <c r="H17" i="22"/>
  <c r="I17" i="22" s="1"/>
  <c r="J17" i="22" s="1"/>
  <c r="G16" i="22"/>
  <c r="I16" i="22" s="1"/>
  <c r="J16" i="22" s="1"/>
  <c r="F15" i="22"/>
  <c r="G15" i="22" s="1"/>
  <c r="H17" i="21"/>
  <c r="I17" i="21" s="1"/>
  <c r="J17" i="21" s="1"/>
  <c r="F16" i="21"/>
  <c r="G16" i="21" s="1"/>
  <c r="F15" i="21"/>
  <c r="G15" i="21" s="1"/>
  <c r="G19" i="22" l="1"/>
  <c r="I19" i="22" s="1"/>
  <c r="J19" i="22" s="1"/>
  <c r="I15" i="22"/>
  <c r="J15" i="22" s="1"/>
  <c r="I15" i="21"/>
  <c r="J15" i="21" s="1"/>
  <c r="I16" i="21"/>
  <c r="J16" i="21" s="1"/>
  <c r="C52" i="7"/>
  <c r="H42" i="10" l="1"/>
  <c r="I42" i="10" s="1"/>
  <c r="E40" i="10"/>
  <c r="F40" i="10" s="1"/>
  <c r="C33" i="42" l="1"/>
  <c r="J32" i="42"/>
  <c r="K32" i="42" s="1"/>
  <c r="I30" i="42"/>
  <c r="J30" i="42" s="1"/>
  <c r="K30" i="42" s="1"/>
  <c r="I29" i="42"/>
  <c r="J29" i="42" s="1"/>
  <c r="K29" i="42" s="1"/>
  <c r="I28" i="42"/>
  <c r="J28" i="42" s="1"/>
  <c r="K28" i="42" s="1"/>
  <c r="G21" i="42"/>
  <c r="J27" i="42"/>
  <c r="K27" i="42" s="1"/>
  <c r="F20" i="42"/>
  <c r="G20" i="42" s="1"/>
  <c r="I20" i="42" s="1"/>
  <c r="E15" i="42"/>
  <c r="E16" i="42"/>
  <c r="E18" i="42"/>
  <c r="E19" i="42"/>
  <c r="E14" i="42"/>
  <c r="K26" i="42"/>
  <c r="J25" i="42"/>
  <c r="K25" i="42" s="1"/>
  <c r="J24" i="42"/>
  <c r="K24" i="42" s="1"/>
  <c r="G23" i="42"/>
  <c r="I22" i="42"/>
  <c r="J22" i="42" s="1"/>
  <c r="K22" i="42" s="1"/>
  <c r="F19" i="42"/>
  <c r="F18" i="42"/>
  <c r="F16" i="42"/>
  <c r="F15" i="42"/>
  <c r="F14" i="42"/>
  <c r="G14" i="42" s="1"/>
  <c r="I22" i="41"/>
  <c r="J22" i="41" s="1"/>
  <c r="H21" i="41"/>
  <c r="I21" i="41" s="1"/>
  <c r="J21" i="41" s="1"/>
  <c r="E15" i="41"/>
  <c r="F15" i="41" s="1"/>
  <c r="G15" i="41" s="1"/>
  <c r="J23" i="41"/>
  <c r="E18" i="41"/>
  <c r="F18" i="41" s="1"/>
  <c r="G18" i="41" s="1"/>
  <c r="E16" i="41"/>
  <c r="F16" i="41" s="1"/>
  <c r="E14" i="41"/>
  <c r="F14" i="41" s="1"/>
  <c r="G14" i="41" s="1"/>
  <c r="I14" i="41" s="1"/>
  <c r="J14" i="41" s="1"/>
  <c r="G15" i="42" l="1"/>
  <c r="G18" i="42"/>
  <c r="H18" i="42" s="1"/>
  <c r="G19" i="42"/>
  <c r="H19" i="42" s="1"/>
  <c r="G16" i="42"/>
  <c r="H16" i="42" s="1"/>
  <c r="H21" i="42"/>
  <c r="J21" i="42" s="1"/>
  <c r="K21" i="42" s="1"/>
  <c r="J20" i="42"/>
  <c r="K20" i="42" s="1"/>
  <c r="H14" i="42"/>
  <c r="J18" i="42"/>
  <c r="K18" i="42" s="1"/>
  <c r="H15" i="42"/>
  <c r="J15" i="42" s="1"/>
  <c r="K15" i="42" s="1"/>
  <c r="J23" i="42"/>
  <c r="K23" i="42" s="1"/>
  <c r="J20" i="41"/>
  <c r="G16" i="41"/>
  <c r="I16" i="41" s="1"/>
  <c r="J16" i="41" s="1"/>
  <c r="J19" i="41"/>
  <c r="I15" i="41"/>
  <c r="J15" i="41" s="1"/>
  <c r="I18" i="41"/>
  <c r="J18" i="41" s="1"/>
  <c r="J28" i="41" l="1"/>
  <c r="J16" i="42"/>
  <c r="K16" i="42" s="1"/>
  <c r="J19" i="42"/>
  <c r="K19" i="42" s="1"/>
  <c r="K14" i="42"/>
  <c r="J14" i="42"/>
  <c r="E13" i="40"/>
  <c r="H13" i="40" s="1"/>
  <c r="I13" i="40" s="1"/>
  <c r="C24" i="40"/>
  <c r="H21" i="40"/>
  <c r="I21" i="40" s="1"/>
  <c r="I19" i="40"/>
  <c r="H17" i="40"/>
  <c r="I17" i="40" s="1"/>
  <c r="G18" i="40"/>
  <c r="H18" i="40" s="1"/>
  <c r="I18" i="40" s="1"/>
  <c r="H16" i="40"/>
  <c r="I16" i="40" s="1"/>
  <c r="H15" i="40"/>
  <c r="I15" i="40" s="1"/>
  <c r="E12" i="40"/>
  <c r="H12" i="40" s="1"/>
  <c r="I12" i="40" s="1"/>
  <c r="E14" i="39"/>
  <c r="F14" i="39" s="1"/>
  <c r="G14" i="39" s="1"/>
  <c r="C35" i="38"/>
  <c r="J20" i="38"/>
  <c r="J15" i="38"/>
  <c r="J14" i="38"/>
  <c r="J34" i="38"/>
  <c r="J32" i="38"/>
  <c r="J31" i="38"/>
  <c r="J30" i="38"/>
  <c r="J28" i="38"/>
  <c r="J29" i="38"/>
  <c r="F23" i="38"/>
  <c r="F24" i="38"/>
  <c r="F25" i="38"/>
  <c r="E23" i="38"/>
  <c r="E24" i="38"/>
  <c r="E25" i="38"/>
  <c r="F22" i="38"/>
  <c r="E22" i="38"/>
  <c r="C24" i="36"/>
  <c r="E20" i="36"/>
  <c r="F20" i="36" s="1"/>
  <c r="G20" i="36" s="1"/>
  <c r="C22" i="35"/>
  <c r="E17" i="35"/>
  <c r="F17" i="35" s="1"/>
  <c r="G17" i="35" s="1"/>
  <c r="E16" i="35"/>
  <c r="F16" i="35" s="1"/>
  <c r="E14" i="35"/>
  <c r="F14" i="35" s="1"/>
  <c r="E13" i="35"/>
  <c r="H20" i="36" l="1"/>
  <c r="I22" i="38"/>
  <c r="J22" i="38" s="1"/>
  <c r="K33" i="42"/>
  <c r="I25" i="38"/>
  <c r="J25" i="38" s="1"/>
  <c r="I23" i="38"/>
  <c r="J23" i="38" s="1"/>
  <c r="I24" i="38"/>
  <c r="J24" i="38" s="1"/>
  <c r="I24" i="40"/>
  <c r="H14" i="39"/>
  <c r="I20" i="36"/>
  <c r="K20" i="36" s="1"/>
  <c r="L20" i="36" s="1"/>
  <c r="G16" i="35"/>
  <c r="I16" i="35" s="1"/>
  <c r="J16" i="35" s="1"/>
  <c r="I17" i="35"/>
  <c r="J17" i="35" s="1"/>
  <c r="F13" i="35"/>
  <c r="G13" i="35" s="1"/>
  <c r="I13" i="35" s="1"/>
  <c r="J13" i="35" s="1"/>
  <c r="G14" i="35"/>
  <c r="I14" i="35" s="1"/>
  <c r="J14" i="35" s="1"/>
  <c r="C35" i="34"/>
  <c r="I34" i="34"/>
  <c r="J34" i="34" s="1"/>
  <c r="G34" i="34"/>
  <c r="H33" i="34"/>
  <c r="I33" i="34" s="1"/>
  <c r="J33" i="34" s="1"/>
  <c r="H32" i="34"/>
  <c r="I32" i="34" s="1"/>
  <c r="J32" i="34" s="1"/>
  <c r="G32" i="34"/>
  <c r="J31" i="34"/>
  <c r="G31" i="34"/>
  <c r="H29" i="34"/>
  <c r="I29" i="34" s="1"/>
  <c r="J29" i="34" s="1"/>
  <c r="H28" i="34"/>
  <c r="I28" i="34" s="1"/>
  <c r="J28" i="34" s="1"/>
  <c r="I27" i="34"/>
  <c r="J27" i="34" s="1"/>
  <c r="J26" i="34"/>
  <c r="G26" i="34"/>
  <c r="I24" i="34"/>
  <c r="J24" i="34" s="1"/>
  <c r="E23" i="34"/>
  <c r="F23" i="34" s="1"/>
  <c r="G23" i="34" s="1"/>
  <c r="G22" i="34"/>
  <c r="I22" i="34" s="1"/>
  <c r="J22" i="34" s="1"/>
  <c r="E22" i="34"/>
  <c r="F21" i="34"/>
  <c r="E20" i="34"/>
  <c r="F20" i="34" s="1"/>
  <c r="F19" i="34"/>
  <c r="G19" i="34" s="1"/>
  <c r="E18" i="34"/>
  <c r="F18" i="34" s="1"/>
  <c r="G18" i="34" s="1"/>
  <c r="E16" i="34"/>
  <c r="F16" i="34" s="1"/>
  <c r="F15" i="34"/>
  <c r="G15" i="34" s="1"/>
  <c r="E14" i="34"/>
  <c r="F14" i="34" s="1"/>
  <c r="G14" i="34" s="1"/>
  <c r="I14" i="34" s="1"/>
  <c r="J14" i="34" s="1"/>
  <c r="I30" i="31"/>
  <c r="J30" i="31" s="1"/>
  <c r="C37" i="31"/>
  <c r="H25" i="31"/>
  <c r="I25" i="31" s="1"/>
  <c r="J25" i="31" s="1"/>
  <c r="I35" i="31"/>
  <c r="J35" i="31" s="1"/>
  <c r="I34" i="31"/>
  <c r="J34" i="31" s="1"/>
  <c r="I33" i="31"/>
  <c r="J33" i="31" s="1"/>
  <c r="I36" i="31"/>
  <c r="J36" i="31" s="1"/>
  <c r="H32" i="31"/>
  <c r="I32" i="31" s="1"/>
  <c r="J32" i="31" s="1"/>
  <c r="H29" i="31"/>
  <c r="I29" i="31" s="1"/>
  <c r="J29" i="31" s="1"/>
  <c r="H28" i="31"/>
  <c r="I28" i="31" s="1"/>
  <c r="J28" i="31" s="1"/>
  <c r="I27" i="31"/>
  <c r="J27" i="31" s="1"/>
  <c r="J26" i="31"/>
  <c r="I24" i="31"/>
  <c r="J24" i="31" s="1"/>
  <c r="E23" i="31"/>
  <c r="F23" i="31" s="1"/>
  <c r="G23" i="31" s="1"/>
  <c r="E22" i="31"/>
  <c r="F22" i="31" s="1"/>
  <c r="E21" i="31"/>
  <c r="F21" i="31" s="1"/>
  <c r="G21" i="31" s="1"/>
  <c r="E20" i="31"/>
  <c r="F20" i="31" s="1"/>
  <c r="E19" i="31"/>
  <c r="F19" i="31" s="1"/>
  <c r="G19" i="31" s="1"/>
  <c r="E18" i="31"/>
  <c r="F18" i="31" s="1"/>
  <c r="E16" i="31"/>
  <c r="F16" i="31" s="1"/>
  <c r="G16" i="31" s="1"/>
  <c r="F15" i="31"/>
  <c r="G15" i="31" s="1"/>
  <c r="E14" i="31"/>
  <c r="C33" i="30"/>
  <c r="I32" i="30"/>
  <c r="J32" i="30" s="1"/>
  <c r="H31" i="30"/>
  <c r="I31" i="30" s="1"/>
  <c r="J31" i="30" s="1"/>
  <c r="H30" i="30"/>
  <c r="I30" i="30" s="1"/>
  <c r="J30" i="30" s="1"/>
  <c r="G30" i="30"/>
  <c r="J29" i="30"/>
  <c r="G29" i="30"/>
  <c r="H27" i="30"/>
  <c r="I27" i="30" s="1"/>
  <c r="J27" i="30" s="1"/>
  <c r="H26" i="30"/>
  <c r="I26" i="30" s="1"/>
  <c r="J26" i="30" s="1"/>
  <c r="J25" i="30"/>
  <c r="I25" i="30"/>
  <c r="J24" i="30"/>
  <c r="G24" i="30"/>
  <c r="I22" i="30"/>
  <c r="J22" i="30" s="1"/>
  <c r="E21" i="30"/>
  <c r="F21" i="30" s="1"/>
  <c r="G21" i="30" s="1"/>
  <c r="G20" i="30"/>
  <c r="I20" i="30" s="1"/>
  <c r="J20" i="30" s="1"/>
  <c r="E20" i="30"/>
  <c r="F19" i="30"/>
  <c r="E18" i="30"/>
  <c r="F18" i="30" s="1"/>
  <c r="F17" i="30"/>
  <c r="G17" i="30" s="1"/>
  <c r="E16" i="30"/>
  <c r="F16" i="30" s="1"/>
  <c r="G16" i="30" s="1"/>
  <c r="E14" i="30"/>
  <c r="F14" i="30" s="1"/>
  <c r="F13" i="30"/>
  <c r="G13" i="30" s="1"/>
  <c r="E12" i="30"/>
  <c r="F12" i="30" s="1"/>
  <c r="G12" i="30" s="1"/>
  <c r="I12" i="30" s="1"/>
  <c r="J12" i="30" s="1"/>
  <c r="J35" i="38" l="1"/>
  <c r="G21" i="34"/>
  <c r="I21" i="34" s="1"/>
  <c r="J21" i="34" s="1"/>
  <c r="G19" i="30"/>
  <c r="I19" i="30" s="1"/>
  <c r="J19" i="30" s="1"/>
  <c r="I14" i="39"/>
  <c r="J14" i="39" s="1"/>
  <c r="K14" i="39" s="1"/>
  <c r="K19" i="39" s="1"/>
  <c r="L24" i="36"/>
  <c r="J22" i="35"/>
  <c r="G16" i="34"/>
  <c r="I16" i="34" s="1"/>
  <c r="J16" i="34" s="1"/>
  <c r="G20" i="34"/>
  <c r="I20" i="34" s="1"/>
  <c r="J20" i="34" s="1"/>
  <c r="I15" i="34"/>
  <c r="J15" i="34" s="1"/>
  <c r="I18" i="34"/>
  <c r="J18" i="34" s="1"/>
  <c r="I19" i="34"/>
  <c r="J19" i="34" s="1"/>
  <c r="I23" i="34"/>
  <c r="J23" i="34" s="1"/>
  <c r="I15" i="31"/>
  <c r="J15" i="31" s="1"/>
  <c r="G20" i="31"/>
  <c r="I20" i="31" s="1"/>
  <c r="J20" i="31" s="1"/>
  <c r="G18" i="31"/>
  <c r="I18" i="31" s="1"/>
  <c r="J18" i="31" s="1"/>
  <c r="G22" i="31"/>
  <c r="I22" i="31" s="1"/>
  <c r="J22" i="31" s="1"/>
  <c r="I16" i="31"/>
  <c r="J16" i="31" s="1"/>
  <c r="I19" i="31"/>
  <c r="J19" i="31" s="1"/>
  <c r="I21" i="31"/>
  <c r="J21" i="31" s="1"/>
  <c r="I23" i="31"/>
  <c r="J23" i="31" s="1"/>
  <c r="F14" i="31"/>
  <c r="G14" i="31" s="1"/>
  <c r="I14" i="31" s="1"/>
  <c r="J14" i="31" s="1"/>
  <c r="G14" i="30"/>
  <c r="I14" i="30" s="1"/>
  <c r="J14" i="30" s="1"/>
  <c r="G18" i="30"/>
  <c r="I18" i="30" s="1"/>
  <c r="J18" i="30" s="1"/>
  <c r="I13" i="30"/>
  <c r="J13" i="30" s="1"/>
  <c r="I16" i="30"/>
  <c r="J16" i="30" s="1"/>
  <c r="I17" i="30"/>
  <c r="J17" i="30" s="1"/>
  <c r="I21" i="30"/>
  <c r="J21" i="30" s="1"/>
  <c r="C35" i="29"/>
  <c r="I34" i="29"/>
  <c r="J34" i="29" s="1"/>
  <c r="G34" i="29"/>
  <c r="H33" i="29"/>
  <c r="I33" i="29" s="1"/>
  <c r="J33" i="29" s="1"/>
  <c r="H32" i="29"/>
  <c r="I32" i="29" s="1"/>
  <c r="J32" i="29" s="1"/>
  <c r="G32" i="29"/>
  <c r="J30" i="29"/>
  <c r="G30" i="29"/>
  <c r="H29" i="29"/>
  <c r="I29" i="29" s="1"/>
  <c r="J29" i="29" s="1"/>
  <c r="H28" i="29"/>
  <c r="I28" i="29" s="1"/>
  <c r="J28" i="29" s="1"/>
  <c r="I27" i="29"/>
  <c r="J27" i="29" s="1"/>
  <c r="J26" i="29"/>
  <c r="G26" i="29"/>
  <c r="I24" i="29"/>
  <c r="J24" i="29" s="1"/>
  <c r="E23" i="29"/>
  <c r="F23" i="29" s="1"/>
  <c r="E22" i="29"/>
  <c r="G22" i="29" s="1"/>
  <c r="F21" i="29"/>
  <c r="E20" i="29"/>
  <c r="F20" i="29" s="1"/>
  <c r="G20" i="29" s="1"/>
  <c r="F19" i="29"/>
  <c r="E18" i="29"/>
  <c r="F18" i="29" s="1"/>
  <c r="G18" i="29" s="1"/>
  <c r="E16" i="29"/>
  <c r="F16" i="29" s="1"/>
  <c r="F15" i="29"/>
  <c r="G15" i="29" s="1"/>
  <c r="E14" i="29"/>
  <c r="F14" i="29" s="1"/>
  <c r="G14" i="29" s="1"/>
  <c r="I14" i="29" s="1"/>
  <c r="J14" i="29" s="1"/>
  <c r="C34" i="28"/>
  <c r="E21" i="28"/>
  <c r="F21" i="28" s="1"/>
  <c r="E18" i="28"/>
  <c r="F18" i="28" s="1"/>
  <c r="E19" i="28"/>
  <c r="F19" i="28" s="1"/>
  <c r="I33" i="28"/>
  <c r="J33" i="28" s="1"/>
  <c r="H32" i="28"/>
  <c r="I32" i="28" s="1"/>
  <c r="J32" i="28" s="1"/>
  <c r="H31" i="28"/>
  <c r="I31" i="28" s="1"/>
  <c r="J31" i="28" s="1"/>
  <c r="J29" i="28"/>
  <c r="H28" i="28"/>
  <c r="I28" i="28" s="1"/>
  <c r="J28" i="28" s="1"/>
  <c r="H27" i="28"/>
  <c r="I27" i="28" s="1"/>
  <c r="J27" i="28" s="1"/>
  <c r="I26" i="28"/>
  <c r="J26" i="28" s="1"/>
  <c r="J25" i="28"/>
  <c r="I23" i="28"/>
  <c r="J23" i="28" s="1"/>
  <c r="E22" i="28"/>
  <c r="F22" i="28" s="1"/>
  <c r="E20" i="28"/>
  <c r="F20" i="28" s="1"/>
  <c r="E17" i="28"/>
  <c r="F17" i="28" s="1"/>
  <c r="E15" i="28"/>
  <c r="F15" i="28" s="1"/>
  <c r="F14" i="28"/>
  <c r="E13" i="28"/>
  <c r="F13" i="28" s="1"/>
  <c r="G13" i="28" s="1"/>
  <c r="I13" i="28" s="1"/>
  <c r="J13" i="28" s="1"/>
  <c r="C32" i="27"/>
  <c r="H30" i="27"/>
  <c r="I30" i="27" s="1"/>
  <c r="J30" i="27" s="1"/>
  <c r="I21" i="27"/>
  <c r="J21" i="27" s="1"/>
  <c r="E18" i="27"/>
  <c r="F18" i="27" s="1"/>
  <c r="E19" i="27"/>
  <c r="F19" i="27" s="1"/>
  <c r="G19" i="27" s="1"/>
  <c r="I19" i="27" s="1"/>
  <c r="J19" i="27" s="1"/>
  <c r="E20" i="27"/>
  <c r="F20" i="27" s="1"/>
  <c r="F15" i="27"/>
  <c r="H31" i="27"/>
  <c r="I31" i="27" s="1"/>
  <c r="J31" i="27" s="1"/>
  <c r="G31" i="27"/>
  <c r="H29" i="27"/>
  <c r="I29" i="27" s="1"/>
  <c r="J29" i="27" s="1"/>
  <c r="G29" i="27"/>
  <c r="J28" i="27"/>
  <c r="G28" i="27"/>
  <c r="J27" i="27"/>
  <c r="J26" i="27"/>
  <c r="H25" i="27"/>
  <c r="I25" i="27" s="1"/>
  <c r="J25" i="27" s="1"/>
  <c r="H24" i="27"/>
  <c r="I24" i="27" s="1"/>
  <c r="J24" i="27" s="1"/>
  <c r="G24" i="27"/>
  <c r="J23" i="27"/>
  <c r="E16" i="27"/>
  <c r="F16" i="27" s="1"/>
  <c r="E14" i="27"/>
  <c r="C36" i="26"/>
  <c r="G35" i="26"/>
  <c r="I35" i="26" s="1"/>
  <c r="J35" i="26" s="1"/>
  <c r="H34" i="26"/>
  <c r="I34" i="26" s="1"/>
  <c r="J34" i="26" s="1"/>
  <c r="E33" i="26"/>
  <c r="F33" i="26" s="1"/>
  <c r="G33" i="26" s="1"/>
  <c r="F32" i="26"/>
  <c r="G32" i="26" s="1"/>
  <c r="H31" i="26"/>
  <c r="I31" i="26" s="1"/>
  <c r="J31" i="26" s="1"/>
  <c r="J29" i="26"/>
  <c r="G29" i="26"/>
  <c r="H28" i="26"/>
  <c r="I28" i="26" s="1"/>
  <c r="J28" i="26" s="1"/>
  <c r="G28" i="26"/>
  <c r="H27" i="26"/>
  <c r="I27" i="26" s="1"/>
  <c r="J27" i="26" s="1"/>
  <c r="G26" i="26"/>
  <c r="I26" i="26" s="1"/>
  <c r="J26" i="26" s="1"/>
  <c r="H25" i="26"/>
  <c r="I25" i="26" s="1"/>
  <c r="J25" i="26" s="1"/>
  <c r="G25" i="26"/>
  <c r="J24" i="26"/>
  <c r="F23" i="26"/>
  <c r="G23" i="26" s="1"/>
  <c r="E22" i="26"/>
  <c r="F22" i="26" s="1"/>
  <c r="G22" i="26" s="1"/>
  <c r="E20" i="26"/>
  <c r="F20" i="26" s="1"/>
  <c r="J19" i="26"/>
  <c r="F19" i="26"/>
  <c r="E18" i="26"/>
  <c r="F18" i="26" s="1"/>
  <c r="G18" i="26" s="1"/>
  <c r="E15" i="26"/>
  <c r="F15" i="26" s="1"/>
  <c r="E14" i="26"/>
  <c r="C36" i="25"/>
  <c r="H35" i="25"/>
  <c r="I35" i="25" s="1"/>
  <c r="J35" i="25" s="1"/>
  <c r="G35" i="25"/>
  <c r="H34" i="25"/>
  <c r="I34" i="25" s="1"/>
  <c r="J34" i="25" s="1"/>
  <c r="G33" i="25"/>
  <c r="I33" i="25" s="1"/>
  <c r="J33" i="25" s="1"/>
  <c r="F32" i="25"/>
  <c r="H31" i="25"/>
  <c r="I31" i="25" s="1"/>
  <c r="J31" i="25" s="1"/>
  <c r="J29" i="25"/>
  <c r="G29" i="25"/>
  <c r="H28" i="25"/>
  <c r="I28" i="25" s="1"/>
  <c r="J28" i="25" s="1"/>
  <c r="G28" i="25"/>
  <c r="H27" i="25"/>
  <c r="I27" i="25" s="1"/>
  <c r="J27" i="25" s="1"/>
  <c r="G26" i="25"/>
  <c r="I26" i="25" s="1"/>
  <c r="J26" i="25" s="1"/>
  <c r="I25" i="25"/>
  <c r="J25" i="25" s="1"/>
  <c r="J24" i="25"/>
  <c r="G24" i="25"/>
  <c r="E23" i="25"/>
  <c r="F23" i="25" s="1"/>
  <c r="E22" i="25"/>
  <c r="F22" i="25" s="1"/>
  <c r="G22" i="25" s="1"/>
  <c r="E20" i="25"/>
  <c r="F20" i="25" s="1"/>
  <c r="J19" i="25"/>
  <c r="F19" i="25"/>
  <c r="E18" i="25"/>
  <c r="F18" i="25" s="1"/>
  <c r="E16" i="25"/>
  <c r="F16" i="25" s="1"/>
  <c r="E14" i="25"/>
  <c r="I32" i="16"/>
  <c r="J32" i="16" s="1"/>
  <c r="G18" i="28" l="1"/>
  <c r="I18" i="28" s="1"/>
  <c r="J18" i="28" s="1"/>
  <c r="J35" i="34"/>
  <c r="J37" i="31"/>
  <c r="J33" i="30"/>
  <c r="I32" i="26"/>
  <c r="J32" i="26" s="1"/>
  <c r="G32" i="25"/>
  <c r="I32" i="25" s="1"/>
  <c r="J32" i="25" s="1"/>
  <c r="G18" i="25"/>
  <c r="I18" i="25" s="1"/>
  <c r="J18" i="25" s="1"/>
  <c r="G16" i="29"/>
  <c r="I16" i="29" s="1"/>
  <c r="J16" i="29" s="1"/>
  <c r="G19" i="29"/>
  <c r="I19" i="29" s="1"/>
  <c r="J19" i="29" s="1"/>
  <c r="G23" i="29"/>
  <c r="I23" i="29" s="1"/>
  <c r="J23" i="29" s="1"/>
  <c r="G21" i="29"/>
  <c r="I21" i="29" s="1"/>
  <c r="J21" i="29" s="1"/>
  <c r="I15" i="29"/>
  <c r="J15" i="29" s="1"/>
  <c r="I18" i="29"/>
  <c r="J18" i="29" s="1"/>
  <c r="I20" i="29"/>
  <c r="J20" i="29" s="1"/>
  <c r="I22" i="29"/>
  <c r="J22" i="29" s="1"/>
  <c r="G21" i="28"/>
  <c r="I21" i="28" s="1"/>
  <c r="J21" i="28" s="1"/>
  <c r="G19" i="28"/>
  <c r="I19" i="28" s="1"/>
  <c r="J19" i="28" s="1"/>
  <c r="G14" i="28"/>
  <c r="I14" i="28" s="1"/>
  <c r="J14" i="28" s="1"/>
  <c r="I15" i="28"/>
  <c r="J15" i="28" s="1"/>
  <c r="G22" i="28"/>
  <c r="I22" i="28" s="1"/>
  <c r="J22" i="28" s="1"/>
  <c r="G17" i="28"/>
  <c r="I17" i="28" s="1"/>
  <c r="J17" i="28" s="1"/>
  <c r="G15" i="28"/>
  <c r="G20" i="28"/>
  <c r="I20" i="28" s="1"/>
  <c r="J20" i="28" s="1"/>
  <c r="G18" i="27"/>
  <c r="I18" i="27" s="1"/>
  <c r="J18" i="27" s="1"/>
  <c r="G15" i="27"/>
  <c r="I15" i="27" s="1"/>
  <c r="J15" i="27" s="1"/>
  <c r="G20" i="27"/>
  <c r="I20" i="27" s="1"/>
  <c r="J20" i="27" s="1"/>
  <c r="G16" i="27"/>
  <c r="I16" i="27" s="1"/>
  <c r="J16" i="27" s="1"/>
  <c r="F14" i="27"/>
  <c r="G14" i="27" s="1"/>
  <c r="I14" i="27" s="1"/>
  <c r="J14" i="27" s="1"/>
  <c r="G20" i="26"/>
  <c r="I20" i="26" s="1"/>
  <c r="J20" i="26" s="1"/>
  <c r="G15" i="26"/>
  <c r="I15" i="26" s="1"/>
  <c r="J15" i="26" s="1"/>
  <c r="I22" i="26"/>
  <c r="J22" i="26" s="1"/>
  <c r="I23" i="26"/>
  <c r="J23" i="26" s="1"/>
  <c r="I33" i="26"/>
  <c r="J33" i="26" s="1"/>
  <c r="I18" i="26"/>
  <c r="J18" i="26" s="1"/>
  <c r="F14" i="26"/>
  <c r="G14" i="26" s="1"/>
  <c r="I14" i="26" s="1"/>
  <c r="J14" i="26" s="1"/>
  <c r="G16" i="25"/>
  <c r="I16" i="25" s="1"/>
  <c r="J16" i="25" s="1"/>
  <c r="G20" i="25"/>
  <c r="I20" i="25" s="1"/>
  <c r="J20" i="25" s="1"/>
  <c r="G23" i="25"/>
  <c r="I23" i="25" s="1"/>
  <c r="J23" i="25" s="1"/>
  <c r="I22" i="25"/>
  <c r="J22" i="25" s="1"/>
  <c r="F14" i="25"/>
  <c r="G14" i="25" s="1"/>
  <c r="I14" i="25" s="1"/>
  <c r="E29" i="10"/>
  <c r="E28" i="9"/>
  <c r="I37" i="17"/>
  <c r="J37" i="17" s="1"/>
  <c r="I34" i="17"/>
  <c r="J34" i="17" s="1"/>
  <c r="I38" i="18"/>
  <c r="J38" i="18" s="1"/>
  <c r="I29" i="19"/>
  <c r="J29" i="19" s="1"/>
  <c r="H33" i="19"/>
  <c r="H22" i="22"/>
  <c r="H19" i="23"/>
  <c r="C36" i="24"/>
  <c r="H35" i="24"/>
  <c r="I35" i="24" s="1"/>
  <c r="J35" i="24" s="1"/>
  <c r="G35" i="24"/>
  <c r="H34" i="24"/>
  <c r="I34" i="24" s="1"/>
  <c r="J34" i="24" s="1"/>
  <c r="G33" i="24"/>
  <c r="I33" i="24" s="1"/>
  <c r="J33" i="24" s="1"/>
  <c r="F32" i="24"/>
  <c r="G32" i="24" s="1"/>
  <c r="H31" i="24"/>
  <c r="I31" i="24" s="1"/>
  <c r="J31" i="24" s="1"/>
  <c r="J29" i="24"/>
  <c r="G29" i="24"/>
  <c r="H28" i="24"/>
  <c r="I28" i="24" s="1"/>
  <c r="J28" i="24" s="1"/>
  <c r="G28" i="24"/>
  <c r="H27" i="24"/>
  <c r="I27" i="24" s="1"/>
  <c r="J27" i="24" s="1"/>
  <c r="G26" i="24"/>
  <c r="I26" i="24" s="1"/>
  <c r="J26" i="24" s="1"/>
  <c r="I25" i="24"/>
  <c r="J25" i="24" s="1"/>
  <c r="J24" i="24"/>
  <c r="G24" i="24"/>
  <c r="E23" i="24"/>
  <c r="F23" i="24" s="1"/>
  <c r="E22" i="24"/>
  <c r="F22" i="24" s="1"/>
  <c r="G22" i="24" s="1"/>
  <c r="E20" i="24"/>
  <c r="F20" i="24" s="1"/>
  <c r="J19" i="24"/>
  <c r="F19" i="24"/>
  <c r="F18" i="24"/>
  <c r="G18" i="24" s="1"/>
  <c r="E18" i="24"/>
  <c r="E15" i="24"/>
  <c r="F15" i="24" s="1"/>
  <c r="E14" i="24"/>
  <c r="J34" i="28" l="1"/>
  <c r="J32" i="27"/>
  <c r="J36" i="26"/>
  <c r="I32" i="24"/>
  <c r="J32" i="24" s="1"/>
  <c r="J35" i="29"/>
  <c r="J36" i="25"/>
  <c r="G15" i="24"/>
  <c r="I15" i="24" s="1"/>
  <c r="J15" i="24" s="1"/>
  <c r="G23" i="24"/>
  <c r="I23" i="24" s="1"/>
  <c r="J23" i="24" s="1"/>
  <c r="G20" i="24"/>
  <c r="I20" i="24" s="1"/>
  <c r="J20" i="24" s="1"/>
  <c r="I18" i="24"/>
  <c r="J18" i="24" s="1"/>
  <c r="I22" i="24"/>
  <c r="J22" i="24" s="1"/>
  <c r="F14" i="24"/>
  <c r="G14" i="24" s="1"/>
  <c r="I14" i="24" s="1"/>
  <c r="H23" i="23"/>
  <c r="I23" i="23" s="1"/>
  <c r="J23" i="23" s="1"/>
  <c r="H22" i="23"/>
  <c r="I22" i="23" s="1"/>
  <c r="J22" i="23" s="1"/>
  <c r="H21" i="23"/>
  <c r="I21" i="23" s="1"/>
  <c r="J21" i="23" s="1"/>
  <c r="G20" i="23"/>
  <c r="I20" i="23" s="1"/>
  <c r="J20" i="23" s="1"/>
  <c r="I19" i="23"/>
  <c r="J19" i="23" s="1"/>
  <c r="J18" i="23"/>
  <c r="F18" i="23"/>
  <c r="E14" i="23"/>
  <c r="C26" i="22"/>
  <c r="H25" i="22"/>
  <c r="I25" i="22" s="1"/>
  <c r="J25" i="22" s="1"/>
  <c r="H24" i="22"/>
  <c r="I24" i="22" s="1"/>
  <c r="J24" i="22" s="1"/>
  <c r="J23" i="22"/>
  <c r="I22" i="22"/>
  <c r="J22" i="22" s="1"/>
  <c r="J21" i="22"/>
  <c r="J18" i="22"/>
  <c r="F18" i="22"/>
  <c r="I18" i="22" s="1"/>
  <c r="E14" i="22"/>
  <c r="I19" i="21"/>
  <c r="J19" i="21" s="1"/>
  <c r="C24" i="21"/>
  <c r="H23" i="21"/>
  <c r="I23" i="21" s="1"/>
  <c r="J23" i="21" s="1"/>
  <c r="H22" i="21"/>
  <c r="I22" i="21" s="1"/>
  <c r="J22" i="21" s="1"/>
  <c r="H21" i="21"/>
  <c r="I21" i="21" s="1"/>
  <c r="J21" i="21" s="1"/>
  <c r="G20" i="21"/>
  <c r="I20" i="21" s="1"/>
  <c r="J20" i="21" s="1"/>
  <c r="J18" i="21"/>
  <c r="E14" i="21"/>
  <c r="F14" i="21" s="1"/>
  <c r="G14" i="21" s="1"/>
  <c r="I14" i="21" s="1"/>
  <c r="J14" i="21" s="1"/>
  <c r="C36" i="19"/>
  <c r="I33" i="19"/>
  <c r="J33" i="19" s="1"/>
  <c r="J32" i="19"/>
  <c r="H31" i="19"/>
  <c r="I31" i="19" s="1"/>
  <c r="J31" i="19" s="1"/>
  <c r="I28" i="19"/>
  <c r="J28" i="19" s="1"/>
  <c r="G27" i="19"/>
  <c r="I27" i="19" s="1"/>
  <c r="J27" i="19" s="1"/>
  <c r="E26" i="19"/>
  <c r="F26" i="19" s="1"/>
  <c r="E25" i="19"/>
  <c r="F25" i="19" s="1"/>
  <c r="G25" i="19" s="1"/>
  <c r="F24" i="19"/>
  <c r="G24" i="19" s="1"/>
  <c r="I23" i="19"/>
  <c r="J23" i="19" s="1"/>
  <c r="E21" i="19"/>
  <c r="F21" i="19" s="1"/>
  <c r="J20" i="19"/>
  <c r="F20" i="19"/>
  <c r="E19" i="19"/>
  <c r="F19" i="19" s="1"/>
  <c r="G19" i="19" s="1"/>
  <c r="E16" i="19"/>
  <c r="F16" i="19" s="1"/>
  <c r="E13" i="19"/>
  <c r="F13" i="19" s="1"/>
  <c r="G13" i="19" s="1"/>
  <c r="E12" i="19"/>
  <c r="J36" i="24" l="1"/>
  <c r="F14" i="23"/>
  <c r="G14" i="23" s="1"/>
  <c r="I14" i="23" s="1"/>
  <c r="F14" i="22"/>
  <c r="G14" i="22" s="1"/>
  <c r="I14" i="22" s="1"/>
  <c r="J14" i="22" s="1"/>
  <c r="I24" i="19"/>
  <c r="J24" i="19" s="1"/>
  <c r="G21" i="19"/>
  <c r="I21" i="19" s="1"/>
  <c r="J21" i="19" s="1"/>
  <c r="G16" i="19"/>
  <c r="I16" i="19" s="1"/>
  <c r="J16" i="19" s="1"/>
  <c r="G26" i="19"/>
  <c r="I26" i="19" s="1"/>
  <c r="J26" i="19" s="1"/>
  <c r="I19" i="19"/>
  <c r="J19" i="19" s="1"/>
  <c r="I25" i="19"/>
  <c r="J25" i="19" s="1"/>
  <c r="I13" i="19"/>
  <c r="J13" i="19" s="1"/>
  <c r="F12" i="19"/>
  <c r="G12" i="19" s="1"/>
  <c r="I12" i="19" s="1"/>
  <c r="J12" i="19" s="1"/>
  <c r="J36" i="19" l="1"/>
  <c r="J24" i="23"/>
  <c r="J26" i="22"/>
  <c r="J24" i="21"/>
  <c r="C41" i="20"/>
  <c r="I40" i="20"/>
  <c r="J40" i="20" s="1"/>
  <c r="H39" i="20"/>
  <c r="I39" i="20" s="1"/>
  <c r="J39" i="20" s="1"/>
  <c r="E38" i="20"/>
  <c r="F38" i="20" s="1"/>
  <c r="E37" i="20"/>
  <c r="F37" i="20" s="1"/>
  <c r="G37" i="20" s="1"/>
  <c r="E36" i="20"/>
  <c r="F36" i="20" s="1"/>
  <c r="H35" i="20"/>
  <c r="I35" i="20" s="1"/>
  <c r="J35" i="20" s="1"/>
  <c r="J33" i="20"/>
  <c r="H32" i="20"/>
  <c r="I32" i="20" s="1"/>
  <c r="J32" i="20" s="1"/>
  <c r="H31" i="20"/>
  <c r="I31" i="20" s="1"/>
  <c r="J31" i="20" s="1"/>
  <c r="G30" i="20"/>
  <c r="I30" i="20" s="1"/>
  <c r="J30" i="20" s="1"/>
  <c r="J29" i="20"/>
  <c r="G29" i="20"/>
  <c r="J28" i="20"/>
  <c r="E27" i="20"/>
  <c r="F27" i="20" s="1"/>
  <c r="F26" i="20"/>
  <c r="G26" i="20" s="1"/>
  <c r="F25" i="20"/>
  <c r="G25" i="20" s="1"/>
  <c r="H24" i="20"/>
  <c r="I24" i="20" s="1"/>
  <c r="J24" i="20" s="1"/>
  <c r="G24" i="20"/>
  <c r="I23" i="20"/>
  <c r="J23" i="20" s="1"/>
  <c r="E21" i="20"/>
  <c r="F21" i="20" s="1"/>
  <c r="J20" i="20"/>
  <c r="F20" i="20"/>
  <c r="E19" i="20"/>
  <c r="F19" i="20" s="1"/>
  <c r="G19" i="20" s="1"/>
  <c r="E16" i="20"/>
  <c r="F16" i="20" s="1"/>
  <c r="E13" i="20"/>
  <c r="F13" i="20" s="1"/>
  <c r="G13" i="20" s="1"/>
  <c r="E12" i="20"/>
  <c r="F12" i="20" s="1"/>
  <c r="G12" i="20" s="1"/>
  <c r="I12" i="20" s="1"/>
  <c r="J12" i="20" s="1"/>
  <c r="J41" i="18"/>
  <c r="E31" i="18"/>
  <c r="F31" i="18" s="1"/>
  <c r="G31" i="18" s="1"/>
  <c r="I31" i="18" s="1"/>
  <c r="J31" i="18" s="1"/>
  <c r="E32" i="18"/>
  <c r="F32" i="18" s="1"/>
  <c r="G32" i="18" s="1"/>
  <c r="I32" i="18" s="1"/>
  <c r="J32" i="18" s="1"/>
  <c r="H42" i="18"/>
  <c r="I45" i="18"/>
  <c r="J45" i="18" s="1"/>
  <c r="E18" i="18"/>
  <c r="F18" i="18" s="1"/>
  <c r="E15" i="18"/>
  <c r="F15" i="18" s="1"/>
  <c r="E14" i="18"/>
  <c r="F14" i="18" s="1"/>
  <c r="G14" i="18" s="1"/>
  <c r="I14" i="18" s="1"/>
  <c r="J14" i="18" s="1"/>
  <c r="H44" i="18"/>
  <c r="I44" i="18" s="1"/>
  <c r="J44" i="18" s="1"/>
  <c r="J43" i="18"/>
  <c r="F42" i="18"/>
  <c r="H40" i="18"/>
  <c r="I40" i="18" s="1"/>
  <c r="J40" i="18" s="1"/>
  <c r="I37" i="18"/>
  <c r="J37" i="18" s="1"/>
  <c r="G36" i="18"/>
  <c r="I36" i="18" s="1"/>
  <c r="J36" i="18" s="1"/>
  <c r="E35" i="18"/>
  <c r="F35" i="18" s="1"/>
  <c r="E30" i="18"/>
  <c r="F30" i="18" s="1"/>
  <c r="G30" i="18" s="1"/>
  <c r="F29" i="18"/>
  <c r="G29" i="18" s="1"/>
  <c r="E27" i="18"/>
  <c r="F27" i="18" s="1"/>
  <c r="G26" i="18"/>
  <c r="I26" i="18" s="1"/>
  <c r="J26" i="18" s="1"/>
  <c r="E25" i="18"/>
  <c r="F25" i="18" s="1"/>
  <c r="G25" i="18" s="1"/>
  <c r="E23" i="18"/>
  <c r="F23" i="18" s="1"/>
  <c r="J22" i="18"/>
  <c r="F22" i="18"/>
  <c r="E21" i="18"/>
  <c r="F21" i="18" s="1"/>
  <c r="G21" i="18" s="1"/>
  <c r="J41" i="17"/>
  <c r="H40" i="17"/>
  <c r="I40" i="17" s="1"/>
  <c r="J40" i="17" s="1"/>
  <c r="J39" i="17"/>
  <c r="G38" i="17"/>
  <c r="I38" i="17" s="1"/>
  <c r="J38" i="17" s="1"/>
  <c r="H36" i="17"/>
  <c r="I36" i="17" s="1"/>
  <c r="J36" i="17" s="1"/>
  <c r="I33" i="17"/>
  <c r="J33" i="17" s="1"/>
  <c r="G32" i="17"/>
  <c r="I32" i="17" s="1"/>
  <c r="J32" i="17" s="1"/>
  <c r="E31" i="17"/>
  <c r="F31" i="17" s="1"/>
  <c r="E29" i="17"/>
  <c r="F29" i="17" s="1"/>
  <c r="G29" i="17" s="1"/>
  <c r="F28" i="17"/>
  <c r="E27" i="17"/>
  <c r="F27" i="17" s="1"/>
  <c r="G26" i="17"/>
  <c r="I26" i="17" s="1"/>
  <c r="J26" i="17" s="1"/>
  <c r="E25" i="17"/>
  <c r="F25" i="17" s="1"/>
  <c r="G25" i="17" s="1"/>
  <c r="E23" i="17"/>
  <c r="F23" i="17" s="1"/>
  <c r="J22" i="17"/>
  <c r="F22" i="17"/>
  <c r="E21" i="17"/>
  <c r="F21" i="17" s="1"/>
  <c r="G21" i="17" s="1"/>
  <c r="E18" i="17"/>
  <c r="F18" i="17" s="1"/>
  <c r="E15" i="17"/>
  <c r="F15" i="17" s="1"/>
  <c r="G15" i="17" s="1"/>
  <c r="E14" i="17"/>
  <c r="E29" i="16"/>
  <c r="F29" i="16" s="1"/>
  <c r="H38" i="16"/>
  <c r="I38" i="16" s="1"/>
  <c r="J38" i="16" s="1"/>
  <c r="J37" i="16"/>
  <c r="I36" i="16"/>
  <c r="J36" i="16" s="1"/>
  <c r="I31" i="16"/>
  <c r="J31" i="16" s="1"/>
  <c r="E25" i="16"/>
  <c r="F25" i="16" s="1"/>
  <c r="C41" i="16"/>
  <c r="F35" i="16"/>
  <c r="G35" i="16" s="1"/>
  <c r="H34" i="16"/>
  <c r="I34" i="16" s="1"/>
  <c r="J34" i="16" s="1"/>
  <c r="G30" i="16"/>
  <c r="I30" i="16" s="1"/>
  <c r="J30" i="16" s="1"/>
  <c r="E28" i="16"/>
  <c r="F28" i="16" s="1"/>
  <c r="F27" i="16"/>
  <c r="G27" i="16" s="1"/>
  <c r="E26" i="16"/>
  <c r="F26" i="16" s="1"/>
  <c r="G26" i="16" s="1"/>
  <c r="G24" i="16"/>
  <c r="I24" i="16" s="1"/>
  <c r="J24" i="16" s="1"/>
  <c r="E23" i="16"/>
  <c r="F23" i="16" s="1"/>
  <c r="G23" i="16" s="1"/>
  <c r="E21" i="16"/>
  <c r="F21" i="16" s="1"/>
  <c r="J20" i="16"/>
  <c r="F20" i="16"/>
  <c r="E19" i="16"/>
  <c r="F19" i="16" s="1"/>
  <c r="G19" i="16" s="1"/>
  <c r="E16" i="16"/>
  <c r="F16" i="16" s="1"/>
  <c r="E13" i="16"/>
  <c r="F13" i="16" s="1"/>
  <c r="G13" i="16" s="1"/>
  <c r="E12" i="16"/>
  <c r="F12" i="16" s="1"/>
  <c r="G12" i="16" s="1"/>
  <c r="I12" i="16" s="1"/>
  <c r="J12" i="16" s="1"/>
  <c r="I42" i="18" l="1"/>
  <c r="J42" i="18" s="1"/>
  <c r="G27" i="20"/>
  <c r="I27" i="20" s="1"/>
  <c r="J27" i="20" s="1"/>
  <c r="G36" i="20"/>
  <c r="I36" i="20" s="1"/>
  <c r="J36" i="20" s="1"/>
  <c r="G16" i="20"/>
  <c r="I16" i="20" s="1"/>
  <c r="J16" i="20" s="1"/>
  <c r="G38" i="20"/>
  <c r="I38" i="20" s="1"/>
  <c r="J38" i="20" s="1"/>
  <c r="G21" i="20"/>
  <c r="I13" i="20"/>
  <c r="J13" i="20" s="1"/>
  <c r="I19" i="20"/>
  <c r="J19" i="20" s="1"/>
  <c r="I25" i="20"/>
  <c r="J25" i="20" s="1"/>
  <c r="I26" i="20"/>
  <c r="J26" i="20" s="1"/>
  <c r="I37" i="20"/>
  <c r="J37" i="20" s="1"/>
  <c r="I29" i="18"/>
  <c r="J29" i="18" s="1"/>
  <c r="G18" i="18"/>
  <c r="I18" i="18" s="1"/>
  <c r="J18" i="18" s="1"/>
  <c r="G15" i="18"/>
  <c r="I15" i="18" s="1"/>
  <c r="J15" i="18" s="1"/>
  <c r="G35" i="18"/>
  <c r="I35" i="18" s="1"/>
  <c r="J35" i="18" s="1"/>
  <c r="G23" i="18"/>
  <c r="I23" i="18" s="1"/>
  <c r="J23" i="18" s="1"/>
  <c r="G27" i="18"/>
  <c r="I27" i="18" s="1"/>
  <c r="J27" i="18" s="1"/>
  <c r="I21" i="18"/>
  <c r="J21" i="18" s="1"/>
  <c r="I25" i="18"/>
  <c r="J25" i="18" s="1"/>
  <c r="I30" i="18"/>
  <c r="J30" i="18" s="1"/>
  <c r="G28" i="17"/>
  <c r="I28" i="17" s="1"/>
  <c r="J28" i="17" s="1"/>
  <c r="G18" i="17"/>
  <c r="I18" i="17" s="1"/>
  <c r="J18" i="17" s="1"/>
  <c r="G31" i="17"/>
  <c r="I31" i="17" s="1"/>
  <c r="J31" i="17" s="1"/>
  <c r="G23" i="17"/>
  <c r="I23" i="17" s="1"/>
  <c r="J23" i="17" s="1"/>
  <c r="G27" i="17"/>
  <c r="I27" i="17" s="1"/>
  <c r="J27" i="17" s="1"/>
  <c r="I15" i="17"/>
  <c r="J15" i="17" s="1"/>
  <c r="I21" i="17"/>
  <c r="J21" i="17" s="1"/>
  <c r="I25" i="17"/>
  <c r="J25" i="17" s="1"/>
  <c r="I29" i="17"/>
  <c r="J29" i="17" s="1"/>
  <c r="F14" i="17"/>
  <c r="G14" i="17" s="1"/>
  <c r="I14" i="17" s="1"/>
  <c r="J14" i="17" s="1"/>
  <c r="G29" i="16"/>
  <c r="I29" i="16" s="1"/>
  <c r="J29" i="16" s="1"/>
  <c r="G25" i="16"/>
  <c r="I25" i="16" s="1"/>
  <c r="J25" i="16" s="1"/>
  <c r="G28" i="16"/>
  <c r="I28" i="16" s="1"/>
  <c r="J28" i="16" s="1"/>
  <c r="G21" i="16"/>
  <c r="I21" i="16" s="1"/>
  <c r="J21" i="16" s="1"/>
  <c r="G16" i="16"/>
  <c r="I16" i="16" s="1"/>
  <c r="J16" i="16" s="1"/>
  <c r="I13" i="16"/>
  <c r="J13" i="16" s="1"/>
  <c r="I19" i="16"/>
  <c r="J19" i="16" s="1"/>
  <c r="I23" i="16"/>
  <c r="J23" i="16" s="1"/>
  <c r="I26" i="16"/>
  <c r="J26" i="16" s="1"/>
  <c r="I27" i="16"/>
  <c r="J27" i="16" s="1"/>
  <c r="I35" i="16"/>
  <c r="J35" i="16" s="1"/>
  <c r="J34" i="15"/>
  <c r="E28" i="15"/>
  <c r="F28" i="15" s="1"/>
  <c r="C42" i="15"/>
  <c r="H41" i="15"/>
  <c r="I41" i="15" s="1"/>
  <c r="J41" i="15" s="1"/>
  <c r="G41" i="15"/>
  <c r="G40" i="15"/>
  <c r="I40" i="15" s="1"/>
  <c r="J40" i="15" s="1"/>
  <c r="G39" i="15"/>
  <c r="I39" i="15" s="1"/>
  <c r="J39" i="15" s="1"/>
  <c r="E38" i="15"/>
  <c r="F38" i="15" s="1"/>
  <c r="H37" i="15"/>
  <c r="I37" i="15" s="1"/>
  <c r="J37" i="15" s="1"/>
  <c r="J35" i="15"/>
  <c r="G33" i="15"/>
  <c r="I33" i="15" s="1"/>
  <c r="J33" i="15" s="1"/>
  <c r="J32" i="15"/>
  <c r="G32" i="15"/>
  <c r="J31" i="15"/>
  <c r="E30" i="15"/>
  <c r="F30" i="15" s="1"/>
  <c r="F29" i="15"/>
  <c r="G29" i="15" s="1"/>
  <c r="I27" i="15"/>
  <c r="J27" i="15" s="1"/>
  <c r="E26" i="15"/>
  <c r="F26" i="15" s="1"/>
  <c r="E24" i="15"/>
  <c r="F24" i="15" s="1"/>
  <c r="G24" i="15" s="1"/>
  <c r="J23" i="15"/>
  <c r="E22" i="15"/>
  <c r="F22" i="15" s="1"/>
  <c r="E19" i="15"/>
  <c r="F19" i="15" s="1"/>
  <c r="G19" i="15" s="1"/>
  <c r="E16" i="15"/>
  <c r="F16" i="15" s="1"/>
  <c r="E15" i="15"/>
  <c r="C38" i="14"/>
  <c r="H37" i="14"/>
  <c r="I37" i="14" s="1"/>
  <c r="J37" i="14" s="1"/>
  <c r="F36" i="14"/>
  <c r="G36" i="14" s="1"/>
  <c r="F35" i="14"/>
  <c r="G35" i="14" s="1"/>
  <c r="H34" i="14"/>
  <c r="I34" i="14" s="1"/>
  <c r="J34" i="14" s="1"/>
  <c r="J32" i="14"/>
  <c r="H31" i="14"/>
  <c r="I31" i="14" s="1"/>
  <c r="J31" i="14" s="1"/>
  <c r="H30" i="14"/>
  <c r="I30" i="14" s="1"/>
  <c r="J30" i="14" s="1"/>
  <c r="G29" i="14"/>
  <c r="I29" i="14" s="1"/>
  <c r="J29" i="14" s="1"/>
  <c r="J28" i="14"/>
  <c r="G28" i="14"/>
  <c r="J27" i="14"/>
  <c r="F26" i="14"/>
  <c r="E25" i="14"/>
  <c r="F25" i="14" s="1"/>
  <c r="E23" i="14"/>
  <c r="F23" i="14" s="1"/>
  <c r="G23" i="14" s="1"/>
  <c r="J22" i="14"/>
  <c r="E21" i="14"/>
  <c r="F21" i="14" s="1"/>
  <c r="E18" i="14"/>
  <c r="F18" i="14" s="1"/>
  <c r="G18" i="14" s="1"/>
  <c r="E15" i="14"/>
  <c r="F15" i="14" s="1"/>
  <c r="E14" i="14"/>
  <c r="C38" i="13"/>
  <c r="H37" i="13"/>
  <c r="I37" i="13" s="1"/>
  <c r="J37" i="13" s="1"/>
  <c r="H36" i="13"/>
  <c r="I36" i="13" s="1"/>
  <c r="J36" i="13" s="1"/>
  <c r="G36" i="13"/>
  <c r="E35" i="13"/>
  <c r="F35" i="13" s="1"/>
  <c r="E34" i="13"/>
  <c r="F34" i="13" s="1"/>
  <c r="E33" i="13"/>
  <c r="F33" i="13" s="1"/>
  <c r="H32" i="13"/>
  <c r="I32" i="13" s="1"/>
  <c r="J32" i="13" s="1"/>
  <c r="J30" i="13"/>
  <c r="G30" i="13"/>
  <c r="H29" i="13"/>
  <c r="I29" i="13" s="1"/>
  <c r="J29" i="13" s="1"/>
  <c r="G29" i="13"/>
  <c r="H28" i="13"/>
  <c r="I28" i="13" s="1"/>
  <c r="J28" i="13" s="1"/>
  <c r="G27" i="13"/>
  <c r="I27" i="13" s="1"/>
  <c r="J27" i="13" s="1"/>
  <c r="J26" i="13"/>
  <c r="G26" i="13"/>
  <c r="J25" i="13"/>
  <c r="E24" i="13"/>
  <c r="F24" i="13" s="1"/>
  <c r="F23" i="13"/>
  <c r="G23" i="13" s="1"/>
  <c r="F22" i="13"/>
  <c r="G22" i="13" s="1"/>
  <c r="H21" i="13"/>
  <c r="I21" i="13" s="1"/>
  <c r="J21" i="13" s="1"/>
  <c r="G21" i="13"/>
  <c r="G20" i="13"/>
  <c r="I20" i="13" s="1"/>
  <c r="J20" i="13" s="1"/>
  <c r="G19" i="13"/>
  <c r="I19" i="13" s="1"/>
  <c r="J19" i="13" s="1"/>
  <c r="E19" i="13"/>
  <c r="E17" i="13"/>
  <c r="F17" i="13" s="1"/>
  <c r="G17" i="13" s="1"/>
  <c r="J16" i="13"/>
  <c r="E15" i="13"/>
  <c r="F15" i="13" s="1"/>
  <c r="E12" i="13"/>
  <c r="F12" i="13" s="1"/>
  <c r="E11" i="13"/>
  <c r="E40" i="12"/>
  <c r="F40" i="12" s="1"/>
  <c r="E41" i="12"/>
  <c r="F41" i="12" s="1"/>
  <c r="I21" i="20" l="1"/>
  <c r="J21" i="20" s="1"/>
  <c r="J41" i="20" s="1"/>
  <c r="J48" i="18"/>
  <c r="J43" i="17"/>
  <c r="I29" i="15"/>
  <c r="J29" i="15" s="1"/>
  <c r="J41" i="16"/>
  <c r="G28" i="15"/>
  <c r="I28" i="15" s="1"/>
  <c r="J28" i="15" s="1"/>
  <c r="G16" i="15"/>
  <c r="I16" i="15" s="1"/>
  <c r="J16" i="15" s="1"/>
  <c r="G26" i="15"/>
  <c r="I26" i="15" s="1"/>
  <c r="J26" i="15" s="1"/>
  <c r="G30" i="15"/>
  <c r="I30" i="15" s="1"/>
  <c r="J30" i="15" s="1"/>
  <c r="G38" i="15"/>
  <c r="I38" i="15" s="1"/>
  <c r="J38" i="15" s="1"/>
  <c r="G22" i="15"/>
  <c r="I22" i="15" s="1"/>
  <c r="J22" i="15" s="1"/>
  <c r="I19" i="15"/>
  <c r="J19" i="15" s="1"/>
  <c r="I24" i="15"/>
  <c r="J24" i="15" s="1"/>
  <c r="F15" i="15"/>
  <c r="G15" i="15" s="1"/>
  <c r="I15" i="15" s="1"/>
  <c r="J15" i="15" s="1"/>
  <c r="G25" i="14"/>
  <c r="I25" i="14" s="1"/>
  <c r="J25" i="14" s="1"/>
  <c r="G21" i="14"/>
  <c r="I21" i="14" s="1"/>
  <c r="J21" i="14" s="1"/>
  <c r="G15" i="14"/>
  <c r="I15" i="14" s="1"/>
  <c r="J15" i="14" s="1"/>
  <c r="G26" i="14"/>
  <c r="I26" i="14" s="1"/>
  <c r="J26" i="14" s="1"/>
  <c r="I18" i="14"/>
  <c r="J18" i="14" s="1"/>
  <c r="I23" i="14"/>
  <c r="J23" i="14" s="1"/>
  <c r="I35" i="14"/>
  <c r="J35" i="14" s="1"/>
  <c r="I36" i="14"/>
  <c r="J36" i="14" s="1"/>
  <c r="F14" i="14"/>
  <c r="G14" i="14" s="1"/>
  <c r="I14" i="14" s="1"/>
  <c r="J14" i="14" s="1"/>
  <c r="I22" i="13"/>
  <c r="J22" i="13" s="1"/>
  <c r="I23" i="13"/>
  <c r="J23" i="13" s="1"/>
  <c r="G15" i="13"/>
  <c r="I15" i="13" s="1"/>
  <c r="J15" i="13" s="1"/>
  <c r="G34" i="13"/>
  <c r="I34" i="13" s="1"/>
  <c r="J34" i="13" s="1"/>
  <c r="G12" i="13"/>
  <c r="I12" i="13" s="1"/>
  <c r="J12" i="13" s="1"/>
  <c r="I17" i="13"/>
  <c r="J17" i="13" s="1"/>
  <c r="F11" i="13"/>
  <c r="G11" i="13" s="1"/>
  <c r="I11" i="13" s="1"/>
  <c r="J11" i="13" s="1"/>
  <c r="G24" i="13"/>
  <c r="I24" i="13" s="1"/>
  <c r="J24" i="13" s="1"/>
  <c r="G33" i="13"/>
  <c r="I33" i="13" s="1"/>
  <c r="J33" i="13" s="1"/>
  <c r="G35" i="13"/>
  <c r="I35" i="13" s="1"/>
  <c r="J35" i="13" s="1"/>
  <c r="G40" i="12"/>
  <c r="I40" i="12" s="1"/>
  <c r="J40" i="12" s="1"/>
  <c r="G41" i="12"/>
  <c r="I41" i="12" s="1"/>
  <c r="J41" i="12" s="1"/>
  <c r="H43" i="12"/>
  <c r="I43" i="12" s="1"/>
  <c r="J43" i="12" s="1"/>
  <c r="H42" i="12"/>
  <c r="I42" i="12" s="1"/>
  <c r="J42" i="12" s="1"/>
  <c r="E39" i="12"/>
  <c r="F39" i="12" s="1"/>
  <c r="H38" i="12"/>
  <c r="I38" i="12" s="1"/>
  <c r="J38" i="12" s="1"/>
  <c r="J36" i="12"/>
  <c r="G36" i="12"/>
  <c r="H35" i="12"/>
  <c r="I35" i="12" s="1"/>
  <c r="J35" i="12" s="1"/>
  <c r="G35" i="12"/>
  <c r="H34" i="12"/>
  <c r="I34" i="12" s="1"/>
  <c r="J34" i="12" s="1"/>
  <c r="G33" i="12"/>
  <c r="I33" i="12" s="1"/>
  <c r="J33" i="12" s="1"/>
  <c r="J32" i="12"/>
  <c r="G32" i="12"/>
  <c r="J31" i="12"/>
  <c r="E30" i="12"/>
  <c r="F30" i="12" s="1"/>
  <c r="F29" i="12"/>
  <c r="G29" i="12" s="1"/>
  <c r="F28" i="12"/>
  <c r="G28" i="12" s="1"/>
  <c r="H27" i="12"/>
  <c r="I27" i="12" s="1"/>
  <c r="J27" i="12" s="1"/>
  <c r="G27" i="12"/>
  <c r="I26" i="12"/>
  <c r="J26" i="12" s="1"/>
  <c r="E25" i="12"/>
  <c r="E23" i="12"/>
  <c r="F23" i="12" s="1"/>
  <c r="G23" i="12" s="1"/>
  <c r="J22" i="12"/>
  <c r="E21" i="12"/>
  <c r="F21" i="12" s="1"/>
  <c r="E18" i="12"/>
  <c r="F18" i="12" s="1"/>
  <c r="G18" i="12" s="1"/>
  <c r="E15" i="12"/>
  <c r="F15" i="12" s="1"/>
  <c r="E14" i="12"/>
  <c r="I37" i="11"/>
  <c r="J37" i="11" s="1"/>
  <c r="C45" i="11"/>
  <c r="H44" i="11"/>
  <c r="I44" i="11" s="1"/>
  <c r="J44" i="11" s="1"/>
  <c r="H43" i="11"/>
  <c r="I43" i="11" s="1"/>
  <c r="J43" i="11" s="1"/>
  <c r="F41" i="11"/>
  <c r="E40" i="11"/>
  <c r="F40" i="11" s="1"/>
  <c r="H39" i="11"/>
  <c r="I39" i="11" s="1"/>
  <c r="J39" i="11" s="1"/>
  <c r="H36" i="11"/>
  <c r="I36" i="11" s="1"/>
  <c r="J36" i="11" s="1"/>
  <c r="H35" i="11"/>
  <c r="I35" i="11" s="1"/>
  <c r="J35" i="11" s="1"/>
  <c r="G34" i="11"/>
  <c r="I34" i="11" s="1"/>
  <c r="J34" i="11" s="1"/>
  <c r="J33" i="11"/>
  <c r="G33" i="11"/>
  <c r="J32" i="11"/>
  <c r="E31" i="11"/>
  <c r="F31" i="11" s="1"/>
  <c r="E30" i="11"/>
  <c r="F30" i="11" s="1"/>
  <c r="F29" i="11"/>
  <c r="G28" i="11"/>
  <c r="I28" i="11" s="1"/>
  <c r="J28" i="11" s="1"/>
  <c r="G27" i="11"/>
  <c r="I27" i="11" s="1"/>
  <c r="J27" i="11" s="1"/>
  <c r="E26" i="11"/>
  <c r="F26" i="11" s="1"/>
  <c r="E24" i="11"/>
  <c r="F24" i="11" s="1"/>
  <c r="J23" i="11"/>
  <c r="I21" i="11"/>
  <c r="J21" i="11" s="1"/>
  <c r="E18" i="11"/>
  <c r="F18" i="11" s="1"/>
  <c r="E14" i="11"/>
  <c r="F14" i="11" s="1"/>
  <c r="G14" i="11" s="1"/>
  <c r="I14" i="11" s="1"/>
  <c r="J42" i="15" l="1"/>
  <c r="J38" i="14"/>
  <c r="J38" i="13"/>
  <c r="G21" i="12"/>
  <c r="I21" i="12" s="1"/>
  <c r="J21" i="12" s="1"/>
  <c r="G15" i="12"/>
  <c r="I15" i="12" s="1"/>
  <c r="J15" i="12" s="1"/>
  <c r="G25" i="12"/>
  <c r="I25" i="12" s="1"/>
  <c r="J25" i="12" s="1"/>
  <c r="G30" i="12"/>
  <c r="I30" i="12" s="1"/>
  <c r="J30" i="12" s="1"/>
  <c r="G39" i="12"/>
  <c r="I39" i="12" s="1"/>
  <c r="J39" i="12" s="1"/>
  <c r="I18" i="12"/>
  <c r="J18" i="12" s="1"/>
  <c r="I23" i="12"/>
  <c r="J23" i="12" s="1"/>
  <c r="I28" i="12"/>
  <c r="J28" i="12" s="1"/>
  <c r="I29" i="12"/>
  <c r="J29" i="12" s="1"/>
  <c r="F14" i="12"/>
  <c r="G14" i="12" s="1"/>
  <c r="I14" i="12" s="1"/>
  <c r="J14" i="12" s="1"/>
  <c r="G18" i="11"/>
  <c r="I18" i="11" s="1"/>
  <c r="J18" i="11" s="1"/>
  <c r="G30" i="11"/>
  <c r="I30" i="11" s="1"/>
  <c r="J30" i="11" s="1"/>
  <c r="G24" i="11"/>
  <c r="I24" i="11" s="1"/>
  <c r="J24" i="11" s="1"/>
  <c r="G21" i="11"/>
  <c r="G26" i="11"/>
  <c r="I26" i="11" s="1"/>
  <c r="J26" i="11" s="1"/>
  <c r="G29" i="11"/>
  <c r="I29" i="11" s="1"/>
  <c r="J29" i="11" s="1"/>
  <c r="G31" i="11"/>
  <c r="I31" i="11" s="1"/>
  <c r="J31" i="11" s="1"/>
  <c r="G40" i="11"/>
  <c r="I40" i="11" s="1"/>
  <c r="J40" i="11" s="1"/>
  <c r="G41" i="11"/>
  <c r="I41" i="11" s="1"/>
  <c r="J41" i="11" s="1"/>
  <c r="G42" i="11"/>
  <c r="I42" i="11" s="1"/>
  <c r="J42" i="11" s="1"/>
  <c r="C44" i="10"/>
  <c r="H43" i="10"/>
  <c r="I43" i="10" s="1"/>
  <c r="J43" i="10" s="1"/>
  <c r="J42" i="10"/>
  <c r="E39" i="10"/>
  <c r="F39" i="10" s="1"/>
  <c r="H38" i="10"/>
  <c r="I38" i="10" s="1"/>
  <c r="J38" i="10" s="1"/>
  <c r="J36" i="10"/>
  <c r="H35" i="10"/>
  <c r="I35" i="10" s="1"/>
  <c r="J35" i="10" s="1"/>
  <c r="H34" i="10"/>
  <c r="I34" i="10" s="1"/>
  <c r="J34" i="10" s="1"/>
  <c r="G33" i="10"/>
  <c r="I33" i="10" s="1"/>
  <c r="J33" i="10" s="1"/>
  <c r="J32" i="10"/>
  <c r="J31" i="10"/>
  <c r="E30" i="10"/>
  <c r="F30" i="10" s="1"/>
  <c r="F29" i="10"/>
  <c r="G29" i="10" s="1"/>
  <c r="F28" i="10"/>
  <c r="G28" i="10" s="1"/>
  <c r="G27" i="10"/>
  <c r="I27" i="10" s="1"/>
  <c r="E25" i="10"/>
  <c r="F25" i="10" s="1"/>
  <c r="E23" i="10"/>
  <c r="F23" i="10" s="1"/>
  <c r="J22" i="10"/>
  <c r="E21" i="10"/>
  <c r="F21" i="10" s="1"/>
  <c r="E18" i="10"/>
  <c r="F18" i="10" s="1"/>
  <c r="E15" i="10"/>
  <c r="F15" i="10" s="1"/>
  <c r="E14" i="10"/>
  <c r="F14" i="10" s="1"/>
  <c r="G14" i="10" s="1"/>
  <c r="I14" i="10" s="1"/>
  <c r="J14" i="10" s="1"/>
  <c r="C41" i="9"/>
  <c r="H40" i="9"/>
  <c r="I40" i="9" s="1"/>
  <c r="J40" i="9" s="1"/>
  <c r="F39" i="9"/>
  <c r="F38" i="9"/>
  <c r="E37" i="9"/>
  <c r="F37" i="9" s="1"/>
  <c r="H36" i="9"/>
  <c r="I36" i="9" s="1"/>
  <c r="J36" i="9" s="1"/>
  <c r="J34" i="9"/>
  <c r="H33" i="9"/>
  <c r="I33" i="9" s="1"/>
  <c r="J33" i="9" s="1"/>
  <c r="H32" i="9"/>
  <c r="I32" i="9" s="1"/>
  <c r="J32" i="9" s="1"/>
  <c r="G31" i="9"/>
  <c r="I31" i="9" s="1"/>
  <c r="J31" i="9" s="1"/>
  <c r="J30" i="9"/>
  <c r="E29" i="9"/>
  <c r="F29" i="9" s="1"/>
  <c r="F28" i="9"/>
  <c r="F27" i="9"/>
  <c r="G27" i="9" s="1"/>
  <c r="I26" i="9"/>
  <c r="J26" i="9" s="1"/>
  <c r="E25" i="9"/>
  <c r="F25" i="9" s="1"/>
  <c r="E23" i="9"/>
  <c r="F23" i="9" s="1"/>
  <c r="J22" i="9"/>
  <c r="E21" i="9"/>
  <c r="F21" i="9" s="1"/>
  <c r="E18" i="9"/>
  <c r="F18" i="9" s="1"/>
  <c r="E15" i="9"/>
  <c r="F15" i="9" s="1"/>
  <c r="E14" i="9"/>
  <c r="F14" i="9" s="1"/>
  <c r="G14" i="9" s="1"/>
  <c r="I14" i="9" s="1"/>
  <c r="J14" i="9" s="1"/>
  <c r="J27" i="10" l="1"/>
  <c r="J44" i="12"/>
  <c r="G21" i="9"/>
  <c r="I21" i="9"/>
  <c r="J21" i="9" s="1"/>
  <c r="G21" i="10"/>
  <c r="I21" i="10" s="1"/>
  <c r="J21" i="10" s="1"/>
  <c r="I28" i="10"/>
  <c r="J28" i="10" s="1"/>
  <c r="I29" i="10"/>
  <c r="J29" i="10" s="1"/>
  <c r="J45" i="11"/>
  <c r="I27" i="9"/>
  <c r="J27" i="9" s="1"/>
  <c r="G28" i="9"/>
  <c r="I28" i="9" s="1"/>
  <c r="J28" i="9" s="1"/>
  <c r="G18" i="10"/>
  <c r="I18" i="10" s="1"/>
  <c r="J18" i="10" s="1"/>
  <c r="G23" i="10"/>
  <c r="I23" i="10" s="1"/>
  <c r="J23" i="10" s="1"/>
  <c r="G15" i="10"/>
  <c r="I15" i="10" s="1"/>
  <c r="J15" i="10" s="1"/>
  <c r="G25" i="10"/>
  <c r="I25" i="10" s="1"/>
  <c r="J25" i="10" s="1"/>
  <c r="G30" i="10"/>
  <c r="I30" i="10" s="1"/>
  <c r="J30" i="10" s="1"/>
  <c r="G39" i="10"/>
  <c r="I39" i="10" s="1"/>
  <c r="J39" i="10" s="1"/>
  <c r="G40" i="10"/>
  <c r="I40" i="10" s="1"/>
  <c r="J40" i="10" s="1"/>
  <c r="G18" i="9"/>
  <c r="I18" i="9" s="1"/>
  <c r="J18" i="9" s="1"/>
  <c r="G23" i="9"/>
  <c r="I23" i="9" s="1"/>
  <c r="J23" i="9" s="1"/>
  <c r="G15" i="9"/>
  <c r="I15" i="9" s="1"/>
  <c r="J15" i="9" s="1"/>
  <c r="G25" i="9"/>
  <c r="I25" i="9" s="1"/>
  <c r="J25" i="9" s="1"/>
  <c r="G29" i="9"/>
  <c r="I29" i="9" s="1"/>
  <c r="J29" i="9" s="1"/>
  <c r="G37" i="9"/>
  <c r="I37" i="9" s="1"/>
  <c r="J37" i="9" s="1"/>
  <c r="G38" i="9"/>
  <c r="I38" i="9" s="1"/>
  <c r="J38" i="9" s="1"/>
  <c r="G39" i="9"/>
  <c r="I39" i="9" s="1"/>
  <c r="J39" i="9" s="1"/>
  <c r="H50" i="7"/>
  <c r="I50" i="7" s="1"/>
  <c r="J50" i="7" s="1"/>
  <c r="F49" i="7"/>
  <c r="G49" i="7" s="1"/>
  <c r="H47" i="7"/>
  <c r="I47" i="7" s="1"/>
  <c r="J47" i="7" s="1"/>
  <c r="J46" i="7"/>
  <c r="J45" i="7"/>
  <c r="H42" i="7"/>
  <c r="I42" i="7" s="1"/>
  <c r="J42" i="7" s="1"/>
  <c r="F40" i="7"/>
  <c r="H38" i="7"/>
  <c r="I38" i="7" s="1"/>
  <c r="J38" i="7" s="1"/>
  <c r="J37" i="7"/>
  <c r="H35" i="7"/>
  <c r="I35" i="7" s="1"/>
  <c r="J35" i="7" s="1"/>
  <c r="H34" i="7"/>
  <c r="I34" i="7" s="1"/>
  <c r="J34" i="7" s="1"/>
  <c r="G33" i="7"/>
  <c r="I33" i="7" s="1"/>
  <c r="J33" i="7" s="1"/>
  <c r="J31" i="7"/>
  <c r="E30" i="7"/>
  <c r="F30" i="7" s="1"/>
  <c r="F28" i="7"/>
  <c r="E23" i="7"/>
  <c r="F23" i="7" s="1"/>
  <c r="J22" i="7"/>
  <c r="E21" i="7"/>
  <c r="F21" i="7" s="1"/>
  <c r="E18" i="7"/>
  <c r="F18" i="7" s="1"/>
  <c r="E15" i="7"/>
  <c r="F15" i="7" s="1"/>
  <c r="E14" i="7"/>
  <c r="F14" i="7" s="1"/>
  <c r="G14" i="7" s="1"/>
  <c r="I14" i="7" s="1"/>
  <c r="J14" i="7" s="1"/>
  <c r="J33" i="6"/>
  <c r="C40" i="6"/>
  <c r="H39" i="6"/>
  <c r="I39" i="6" s="1"/>
  <c r="J39" i="6" s="1"/>
  <c r="F38" i="6"/>
  <c r="F37" i="6"/>
  <c r="E36" i="6"/>
  <c r="F36" i="6" s="1"/>
  <c r="H35" i="6"/>
  <c r="I35" i="6" s="1"/>
  <c r="J35" i="6" s="1"/>
  <c r="H32" i="6"/>
  <c r="I32" i="6" s="1"/>
  <c r="J32" i="6" s="1"/>
  <c r="H31" i="6"/>
  <c r="I31" i="6" s="1"/>
  <c r="J31" i="6" s="1"/>
  <c r="G30" i="6"/>
  <c r="I30" i="6" s="1"/>
  <c r="J30" i="6" s="1"/>
  <c r="J29" i="6"/>
  <c r="E28" i="6"/>
  <c r="F28" i="6" s="1"/>
  <c r="G28" i="6" s="1"/>
  <c r="F27" i="6"/>
  <c r="G27" i="6" s="1"/>
  <c r="I26" i="6"/>
  <c r="J26" i="6" s="1"/>
  <c r="E25" i="6"/>
  <c r="F25" i="6" s="1"/>
  <c r="E23" i="6"/>
  <c r="F23" i="6" s="1"/>
  <c r="J22" i="6"/>
  <c r="E21" i="6"/>
  <c r="F21" i="6" s="1"/>
  <c r="E18" i="6"/>
  <c r="F18" i="6" s="1"/>
  <c r="E15" i="6"/>
  <c r="F15" i="6" s="1"/>
  <c r="G15" i="6" s="1"/>
  <c r="E14" i="6"/>
  <c r="F14" i="6" s="1"/>
  <c r="G14" i="6" s="1"/>
  <c r="I14" i="6" s="1"/>
  <c r="J14" i="6" s="1"/>
  <c r="E28" i="5"/>
  <c r="F28" i="5" s="1"/>
  <c r="E25" i="5"/>
  <c r="F25" i="5" s="1"/>
  <c r="G25" i="5" s="1"/>
  <c r="H33" i="5"/>
  <c r="I33" i="5" s="1"/>
  <c r="J33" i="5" s="1"/>
  <c r="E27" i="5"/>
  <c r="F27" i="5" s="1"/>
  <c r="E36" i="5"/>
  <c r="F36" i="5" s="1"/>
  <c r="G36" i="5" s="1"/>
  <c r="E15" i="5"/>
  <c r="F15" i="5" s="1"/>
  <c r="H39" i="5"/>
  <c r="I39" i="5" s="1"/>
  <c r="J39" i="5" s="1"/>
  <c r="F38" i="5"/>
  <c r="F37" i="5"/>
  <c r="H35" i="5"/>
  <c r="I35" i="5" s="1"/>
  <c r="J35" i="5" s="1"/>
  <c r="H32" i="5"/>
  <c r="I32" i="5" s="1"/>
  <c r="J32" i="5" s="1"/>
  <c r="G31" i="5"/>
  <c r="I31" i="5" s="1"/>
  <c r="J31" i="5" s="1"/>
  <c r="J30" i="5"/>
  <c r="J29" i="5"/>
  <c r="F26" i="5"/>
  <c r="G26" i="5" s="1"/>
  <c r="E23" i="5"/>
  <c r="F23" i="5" s="1"/>
  <c r="G23" i="5" s="1"/>
  <c r="J22" i="5"/>
  <c r="E21" i="5"/>
  <c r="F21" i="5" s="1"/>
  <c r="E18" i="5"/>
  <c r="F18" i="5" s="1"/>
  <c r="E14" i="5"/>
  <c r="H31" i="4"/>
  <c r="I31" i="4" s="1"/>
  <c r="J31" i="4" s="1"/>
  <c r="F30" i="4"/>
  <c r="G30" i="4" s="1"/>
  <c r="F29" i="4"/>
  <c r="G29" i="4" s="1"/>
  <c r="H28" i="4"/>
  <c r="I28" i="4" s="1"/>
  <c r="J28" i="4" s="1"/>
  <c r="H26" i="4"/>
  <c r="I26" i="4" s="1"/>
  <c r="J26" i="4" s="1"/>
  <c r="G25" i="4"/>
  <c r="I25" i="4" s="1"/>
  <c r="J25" i="4" s="1"/>
  <c r="J24" i="4"/>
  <c r="F23" i="4"/>
  <c r="G23" i="4" s="1"/>
  <c r="E21" i="4"/>
  <c r="F21" i="4" s="1"/>
  <c r="E19" i="4"/>
  <c r="F19" i="4" s="1"/>
  <c r="J20" i="4"/>
  <c r="E15" i="4"/>
  <c r="F15" i="4" s="1"/>
  <c r="G15" i="4" s="1"/>
  <c r="I15" i="4" s="1"/>
  <c r="J15" i="4" s="1"/>
  <c r="G28" i="5" l="1"/>
  <c r="I28" i="5" s="1"/>
  <c r="J28" i="5" s="1"/>
  <c r="I30" i="4"/>
  <c r="J30" i="4" s="1"/>
  <c r="I29" i="4"/>
  <c r="J29" i="4" s="1"/>
  <c r="G21" i="4"/>
  <c r="I21" i="4" s="1"/>
  <c r="J21" i="4" s="1"/>
  <c r="I23" i="4"/>
  <c r="J23" i="4" s="1"/>
  <c r="J44" i="10"/>
  <c r="J41" i="9"/>
  <c r="I49" i="7"/>
  <c r="J49" i="7" s="1"/>
  <c r="G23" i="7"/>
  <c r="I23" i="7" s="1"/>
  <c r="J23" i="7" s="1"/>
  <c r="G18" i="7"/>
  <c r="I18" i="7" s="1"/>
  <c r="J18" i="7" s="1"/>
  <c r="G15" i="7"/>
  <c r="I15" i="7" s="1"/>
  <c r="J15" i="7" s="1"/>
  <c r="G21" i="7"/>
  <c r="I21" i="7" s="1"/>
  <c r="J21" i="7" s="1"/>
  <c r="G28" i="7"/>
  <c r="I28" i="7" s="1"/>
  <c r="J28" i="7" s="1"/>
  <c r="G30" i="7"/>
  <c r="I30" i="7" s="1"/>
  <c r="J30" i="7" s="1"/>
  <c r="G40" i="7"/>
  <c r="I40" i="7" s="1"/>
  <c r="J40" i="7" s="1"/>
  <c r="G23" i="6"/>
  <c r="I23" i="6" s="1"/>
  <c r="J23" i="6" s="1"/>
  <c r="G18" i="6"/>
  <c r="I18" i="6" s="1"/>
  <c r="J18" i="6" s="1"/>
  <c r="I15" i="6"/>
  <c r="J15" i="6" s="1"/>
  <c r="I27" i="6"/>
  <c r="J27" i="6" s="1"/>
  <c r="I28" i="6"/>
  <c r="J28" i="6" s="1"/>
  <c r="G21" i="6"/>
  <c r="I21" i="6" s="1"/>
  <c r="J21" i="6" s="1"/>
  <c r="G25" i="6"/>
  <c r="I25" i="6" s="1"/>
  <c r="J25" i="6" s="1"/>
  <c r="G36" i="6"/>
  <c r="I36" i="6" s="1"/>
  <c r="J36" i="6" s="1"/>
  <c r="G37" i="6"/>
  <c r="I37" i="6" s="1"/>
  <c r="J37" i="6" s="1"/>
  <c r="G38" i="6"/>
  <c r="I38" i="6" s="1"/>
  <c r="J38" i="6" s="1"/>
  <c r="I23" i="5"/>
  <c r="J23" i="5" s="1"/>
  <c r="I25" i="5"/>
  <c r="J25" i="5" s="1"/>
  <c r="G15" i="5"/>
  <c r="I15" i="5" s="1"/>
  <c r="J15" i="5" s="1"/>
  <c r="G27" i="5"/>
  <c r="I27" i="5" s="1"/>
  <c r="I36" i="5"/>
  <c r="J36" i="5" s="1"/>
  <c r="I26" i="5"/>
  <c r="J26" i="5" s="1"/>
  <c r="G18" i="5"/>
  <c r="I18" i="5" s="1"/>
  <c r="J18" i="5" s="1"/>
  <c r="F14" i="5"/>
  <c r="G14" i="5" s="1"/>
  <c r="I14" i="5" s="1"/>
  <c r="J14" i="5" s="1"/>
  <c r="G21" i="5"/>
  <c r="I21" i="5" s="1"/>
  <c r="J21" i="5" s="1"/>
  <c r="G37" i="5"/>
  <c r="I37" i="5" s="1"/>
  <c r="J37" i="5" s="1"/>
  <c r="G38" i="5"/>
  <c r="I38" i="5" s="1"/>
  <c r="J38" i="5" s="1"/>
  <c r="G19" i="4"/>
  <c r="I19" i="4" s="1"/>
  <c r="J19" i="4" s="1"/>
  <c r="E14" i="4"/>
  <c r="C32" i="4"/>
  <c r="J52" i="7" l="1"/>
  <c r="F14" i="4"/>
  <c r="G14" i="4" s="1"/>
  <c r="I14" i="4" s="1"/>
  <c r="J14" i="4" s="1"/>
  <c r="J32" i="4" s="1"/>
  <c r="J27" i="5"/>
  <c r="J40" i="5" s="1"/>
  <c r="J40" i="6"/>
</calcChain>
</file>

<file path=xl/sharedStrings.xml><?xml version="1.0" encoding="utf-8"?>
<sst xmlns="http://schemas.openxmlformats.org/spreadsheetml/2006/main" count="1385" uniqueCount="353">
  <si>
    <t>Група централізованого  господарського обслуговування</t>
  </si>
  <si>
    <t>Централізована бухгалтерія</t>
  </si>
  <si>
    <t>Оклад</t>
  </si>
  <si>
    <t>Підвищення оплати праці 10%</t>
  </si>
  <si>
    <t>Надбавка           за шкідливі умови</t>
  </si>
  <si>
    <t>Разом (грн.)</t>
  </si>
  <si>
    <t>Директор школи 15р.</t>
  </si>
  <si>
    <t>Заступник директора з навчальної,навчально-виховної роботи.</t>
  </si>
  <si>
    <t>Керівник гуртка 9-12р.</t>
  </si>
  <si>
    <t>Завідувач  господарства 7-8р.</t>
  </si>
  <si>
    <t>Педагог-організатор;</t>
  </si>
  <si>
    <t>Секретар-друкарка5р.</t>
  </si>
  <si>
    <t>Зав.бібліотекою</t>
  </si>
  <si>
    <t>Бібліотекар-8-11р.</t>
  </si>
  <si>
    <t>Асистент вчителя 12р.</t>
  </si>
  <si>
    <t>Гардеробник</t>
  </si>
  <si>
    <t>Робітник з комплексного обслуговування  й ремонту будинків 2-5р.</t>
  </si>
  <si>
    <t>Машиніст(кочегар) котельні.оператор газової котельні. 2-5р</t>
  </si>
  <si>
    <t>Сестра медична6-9р</t>
  </si>
  <si>
    <t>Кухар2-6р.</t>
  </si>
  <si>
    <t>Підсобний робітник</t>
  </si>
  <si>
    <t>Двірник</t>
  </si>
  <si>
    <t>Сторож1.</t>
  </si>
  <si>
    <t>Прибиральник службових приміщень 1р.</t>
  </si>
  <si>
    <t>Практичний психолог</t>
  </si>
  <si>
    <t>Вихователь дит.садка 10-14р.</t>
  </si>
  <si>
    <t>Муз.керівник 9-12р</t>
  </si>
  <si>
    <t>Машиніст по пранню  білизни</t>
  </si>
  <si>
    <t xml:space="preserve"> </t>
  </si>
  <si>
    <t>Всього</t>
  </si>
  <si>
    <t xml:space="preserve">Директор </t>
  </si>
  <si>
    <t xml:space="preserve">Головний економіст </t>
  </si>
  <si>
    <t>Погоджено Голова профспілкового комітету</t>
  </si>
  <si>
    <t>Педагог соціальний 10-14р</t>
  </si>
  <si>
    <t>Вихователь ГПД</t>
  </si>
  <si>
    <t>Лаборант 5р.</t>
  </si>
  <si>
    <t>Приміщення  с.Красноліси</t>
  </si>
  <si>
    <t>Педагог організатор 10-14р</t>
  </si>
  <si>
    <t>Педагог-соціальний; психолог</t>
  </si>
  <si>
    <t>Вихователь,асистент вчителя 12р.</t>
  </si>
  <si>
    <t>Вихователь ГПД  10-14р.</t>
  </si>
  <si>
    <t>Педагог-організатор;10-14р.</t>
  </si>
  <si>
    <t>Вихователь д.с. 10-14р.</t>
  </si>
  <si>
    <t>Секретар-друкарка</t>
  </si>
  <si>
    <t>Секретар-друкарка  5р.</t>
  </si>
  <si>
    <t>Завідувач філ опорної школи 14-15р.</t>
  </si>
  <si>
    <t>Інженер-електронік 6-10р.</t>
  </si>
  <si>
    <t>Сквирський академічний ліцей №2 Сквирської міської ради Київської області</t>
  </si>
  <si>
    <t>Директор школи 17р.</t>
  </si>
  <si>
    <t>Фахівець з охорони праці5-7р.</t>
  </si>
  <si>
    <t>Сторож (охоронець) 1р.</t>
  </si>
  <si>
    <t>Електромонтер з ремонту та обслуговування  електроустаткування</t>
  </si>
  <si>
    <t>О.ЗАБОЛОТНИЙ</t>
  </si>
  <si>
    <t>Гардеробник 1р.</t>
  </si>
  <si>
    <t>Машиніст ( оператор газових котелень)</t>
  </si>
  <si>
    <t>Машиніст по пранню білизни</t>
  </si>
  <si>
    <t>Асистент вихователя</t>
  </si>
  <si>
    <t>О.ЛУЦЕНКО</t>
  </si>
  <si>
    <t>Г.ПОЛІЩУК</t>
  </si>
  <si>
    <t>Директор (завідувач) 14-16-р.</t>
  </si>
  <si>
    <t>Сестра  медична старша 6-9р.</t>
  </si>
  <si>
    <t>Практичний психолог 10-14р.</t>
  </si>
  <si>
    <t>Учитель-логопед  10-14р.</t>
  </si>
  <si>
    <t>Слюсар-електромонтер 2-5р.</t>
  </si>
  <si>
    <t>Вихователь-методист 10-14р.</t>
  </si>
  <si>
    <t>Інструктор з фізкультури 9-12р.</t>
  </si>
  <si>
    <t>Вихователь  10-14р.</t>
  </si>
  <si>
    <t>Двірник 1р.</t>
  </si>
  <si>
    <t>Каштелян 2р.</t>
  </si>
  <si>
    <t>Помічник вихователя 5-6р.</t>
  </si>
  <si>
    <t>Помічник вихователя5-6р.</t>
  </si>
  <si>
    <t>Сквирський заклад дошкільної освіти (ясла-садок) №5 "Калинка" Сквирської міської ради Київської області</t>
  </si>
  <si>
    <t>Сторож 1р</t>
  </si>
  <si>
    <t>Ю.КАРБІВСЬКА</t>
  </si>
  <si>
    <t>Н.ВОЙЦЕХІВСЬКА</t>
  </si>
  <si>
    <t>С.ОСКІЛКО</t>
  </si>
  <si>
    <t>Шеф-кухар2-6р.</t>
  </si>
  <si>
    <t>Діловод 4р.</t>
  </si>
  <si>
    <t>Комірник 2р.</t>
  </si>
  <si>
    <t>Асистент  вихователя 10-12р.</t>
  </si>
  <si>
    <t>Сторож  1р.</t>
  </si>
  <si>
    <t>Л.КУЛЬБАБЕНКО</t>
  </si>
  <si>
    <t>Рудянський заклад дошкільної освіти (ясла-садок)  "Сонечко" Сквирської міської ради Київської області</t>
  </si>
  <si>
    <t>Директор 15р.</t>
  </si>
  <si>
    <t>Консультант  10-14р.</t>
  </si>
  <si>
    <t>Психолог 10-14р.</t>
  </si>
  <si>
    <t>Л.КОТЯЙ</t>
  </si>
  <si>
    <t>Медична сестра  6-9р.</t>
  </si>
  <si>
    <t xml:space="preserve">Підвищення заробітної плати25% </t>
  </si>
  <si>
    <t xml:space="preserve">Доплата  за вислугу років   30%  </t>
  </si>
  <si>
    <t>А.МАРКОВА</t>
  </si>
  <si>
    <t>Заступник головного бухгалтера</t>
  </si>
  <si>
    <t>Головний бухгалтер  10р.</t>
  </si>
  <si>
    <t>Бухгалтер 8-10р.</t>
  </si>
  <si>
    <t>Головний економіст 10р</t>
  </si>
  <si>
    <t>Економіст 8-10р.</t>
  </si>
  <si>
    <t>Керівник групи централізованого  господарського  обслуговування  10р.</t>
  </si>
  <si>
    <t>Інженер з охорони праці 7-10р.</t>
  </si>
  <si>
    <t>Юрист 7-10р.</t>
  </si>
  <si>
    <t>Водій 3р.</t>
  </si>
  <si>
    <t>Доплата  за ненормований робочий день  25%</t>
  </si>
  <si>
    <t>Водій 2р.</t>
  </si>
  <si>
    <t>Водій 4</t>
  </si>
  <si>
    <t>Водій 5р.</t>
  </si>
  <si>
    <t>Механік 8р.</t>
  </si>
  <si>
    <t>Медична сестра 6-9р.</t>
  </si>
  <si>
    <t>Прибиральник службових  приміщень 1р.</t>
  </si>
  <si>
    <t>Слюсар- електрик з ремонту  електроустаткування  5р.</t>
  </si>
  <si>
    <t>Секретар-друкарка 5р.</t>
  </si>
  <si>
    <t>Діловод 5р.</t>
  </si>
  <si>
    <t>Логопедичний пункт</t>
  </si>
  <si>
    <t>Вчитель-логопед 10-14р.</t>
  </si>
  <si>
    <t>Сквирська  дитячо-юнацька спортивна школа  ім.Воропая П.М. Сквирської міської ради  Київської області</t>
  </si>
  <si>
    <t>Надбавка за вислугу років  10-30%</t>
  </si>
  <si>
    <t>Заступник директора</t>
  </si>
  <si>
    <t>Сестра медична 6-9р.</t>
  </si>
  <si>
    <t>Сторож 1р.</t>
  </si>
  <si>
    <t>Секретар -друкарка 5р.</t>
  </si>
  <si>
    <t>Директор                                                                                             О.ПОЛЬГУН</t>
  </si>
  <si>
    <t xml:space="preserve">      </t>
  </si>
  <si>
    <t>Доплата  за вислугу років     10-30%</t>
  </si>
  <si>
    <t>Надбавка    за шкідливі умови 10-12%</t>
  </si>
  <si>
    <t>Разом  фонд зар.плати  за місяць  (грн.)</t>
  </si>
  <si>
    <t>Буківський навчально-виховний  комплекс " заклад  загальної  середньої освіти І-ІІІ ст.- заклад дошкільної освіти "  Сквирської  міської ради Київської області</t>
  </si>
  <si>
    <t>Горобіївський навчально-виховний комплекс "заклад  загальної середньої освіти І-ІІІст.-заклад дошкільної освіти" Сквирської міської ради Київської області</t>
  </si>
  <si>
    <t>Разом фонд заробітної плати за місяць (грн.)</t>
  </si>
  <si>
    <t>Оріховеький навчально-виховний  комплекс " заклад загальної середньої освіти І-ІІІст.-заклад дошкільної освіти" Сквирської  міської ради Київської області</t>
  </si>
  <si>
    <t>Шамраївський навчально-виховний комплекс  "заклад  загальної середньої освіти І-ІІІ ст.-заклад дошкільної освіти " Сквирської  міської  ради Київської  області</t>
  </si>
  <si>
    <t>Сквирський академічний ліцей  Сквирської міської ради Київської області</t>
  </si>
  <si>
    <t>Сквирський заклад дошкільної освіти (ясла-садок) №3 "Берізка" Сквирської міської ради Київської області</t>
  </si>
  <si>
    <t>Методист  10-14р.</t>
  </si>
  <si>
    <t>Сквирський центр дитячої юнацької творчості Сквирської міської ради Київської області</t>
  </si>
  <si>
    <t>Педагог-організатор  10-14р.</t>
  </si>
  <si>
    <t>Заступник директора з адміністративно-господарської частини  -10%</t>
  </si>
  <si>
    <t>Директор15р.</t>
  </si>
  <si>
    <t>Педагог соціальний -10-14р.</t>
  </si>
  <si>
    <t>Практичний психолог   10-14р.</t>
  </si>
  <si>
    <t>Вихователь 10-14р.</t>
  </si>
  <si>
    <t>Завідувач господарства 8р.</t>
  </si>
  <si>
    <t>Кухар 2-6р.</t>
  </si>
  <si>
    <t>Підсобний робітник 1р.</t>
  </si>
  <si>
    <t>С.СИДОРЕНКО</t>
  </si>
  <si>
    <t>В.КРУГЛІЙ</t>
  </si>
  <si>
    <t>Ю.НІКОЛАЄНКО</t>
  </si>
  <si>
    <t>Г.СОПІЖЕНКО</t>
  </si>
  <si>
    <t>Л.АНТОНЯН</t>
  </si>
  <si>
    <t>В.СИЧ</t>
  </si>
  <si>
    <t>О.ГОНЧАРУК</t>
  </si>
  <si>
    <t>Г.ЛИСЮК</t>
  </si>
  <si>
    <t>Н.ДЯЧУК</t>
  </si>
  <si>
    <t>В.ШЕВЧУК</t>
  </si>
  <si>
    <t>Л.ТУПАЙЛО</t>
  </si>
  <si>
    <t>Т.КАЗМІРЧУК</t>
  </si>
  <si>
    <t>К.ГРИГОРЕНКО</t>
  </si>
  <si>
    <t>Звукорежисер 5р.</t>
  </si>
  <si>
    <t xml:space="preserve">  Кривошиїнський  навчально-виховний комплекс " заклад  загальної середньої освіти І-ІІІст. -заклад дошкільної освіти" Сквирської міської ради Київської області</t>
  </si>
  <si>
    <t>В.МАЛИНОВСЬКА</t>
  </si>
  <si>
    <t xml:space="preserve">       О.ПОЛЬГУН</t>
  </si>
  <si>
    <t>Н.МАЙОРКО</t>
  </si>
  <si>
    <t>Л.ЛУБКІВСЬКА</t>
  </si>
  <si>
    <t>Підсобний працівник</t>
  </si>
  <si>
    <t>Вихователь,асистент вчителя 10- 12р.</t>
  </si>
  <si>
    <t>Асистент вчителя10- 12р.</t>
  </si>
  <si>
    <t>Асистент вихователя 10-12р.</t>
  </si>
  <si>
    <t>Вихователь 10-14</t>
  </si>
  <si>
    <t>Сестра медична 6-9р</t>
  </si>
  <si>
    <t>Камяногребельська початкова школа Сквирської міської ради Київської області</t>
  </si>
  <si>
    <t>Шапіївська  початкова школа Сквирської міської ради Київської області</t>
  </si>
  <si>
    <t>Тхорівська початкова школа Сквирської міської ради Київської області</t>
  </si>
  <si>
    <t>Рогізнянська початкова школа Сквирської міської ради Київської області</t>
  </si>
  <si>
    <t>Чубинецький навчально-виховний комплекс "заклад  загальної середньої освіти І-ІІ ступенів  - заклад дошкільної освіти"  Сквирської міської ради Київської області</t>
  </si>
  <si>
    <t>С.ІЛЬЧЕНКО</t>
  </si>
  <si>
    <t>Т.ДЗЕРА</t>
  </si>
  <si>
    <t>Г.ВОЛКОТРУБ</t>
  </si>
  <si>
    <t>Вчитель -дефектолог 10-14р.</t>
  </si>
  <si>
    <t>Оклад з підвищенням</t>
  </si>
  <si>
    <t>Оклад з підвищенням та надбавками</t>
  </si>
  <si>
    <t>Оклад з підвищеннями</t>
  </si>
  <si>
    <t>оклад з підвищеннями та надбавками</t>
  </si>
  <si>
    <t xml:space="preserve">                           В.ЛЕВІЦЬКА</t>
  </si>
  <si>
    <t>станом на 01.12.2021р.</t>
  </si>
  <si>
    <t>Асистент вихователя 12р.</t>
  </si>
  <si>
    <t>Інженер програміст</t>
  </si>
  <si>
    <t>Робітник з комплексного обслуговування  будинків 4-5р</t>
  </si>
  <si>
    <t>Штатний розпис</t>
  </si>
  <si>
    <t xml:space="preserve">        В.ЛЕВІЦЬКА</t>
  </si>
  <si>
    <t>Доплата  за вислугу років          10-30%</t>
  </si>
  <si>
    <t>Антонівський  навчально-виховний комплекс "заклад загальної  освіти І-ІІст.- заклад дошкільної освіти "                                  Сквирської міської ради Київської області</t>
  </si>
  <si>
    <t>ПОГОДЖЕНО                                                                                                                                                                                  Рішення сесії Сквирської міської ради        №      від                                                     Голова Сквирської міської ради</t>
  </si>
  <si>
    <t xml:space="preserve">                       В.ЛЕВІЦЬКА</t>
  </si>
  <si>
    <t>Вихователь дит.садка    10-14р.</t>
  </si>
  <si>
    <t>Г.ГАВРОНСЬКА</t>
  </si>
  <si>
    <t xml:space="preserve">                    В.ЛЕВІЦЬКА</t>
  </si>
  <si>
    <t xml:space="preserve">                          О.ЗАБОЛОТНИЙ</t>
  </si>
  <si>
    <t>Доплата  за вислугу років         10-30%</t>
  </si>
  <si>
    <t>Вихователь дит.садка   10-14р.</t>
  </si>
  <si>
    <t>ПОГОДЖЕНО                                                                                                                                                                                  Рішення сесії Сквирської міської ради                                     №      від                                                                 Голова Сквирської міської ради</t>
  </si>
  <si>
    <t xml:space="preserve">    О.ЗАБОЛОТНИЙ</t>
  </si>
  <si>
    <t>Дулицький навчально-виховний комплекс " заклад загальної  середньої  освіти  І-ІІІст.- заклад дошкільної освіти"                      Сквирської міської ради Київської області</t>
  </si>
  <si>
    <t xml:space="preserve">                         В.ЛЕВІЦЬКА</t>
  </si>
  <si>
    <t>Самгородоцький навчально-виховний комлекс" заклад загальної   середньої освіти І-ІІІст -заклад дошкільної освіти" Сквирської міської ради Київської області</t>
  </si>
  <si>
    <t xml:space="preserve">   О.ЗАБОЛОТНИЙ</t>
  </si>
  <si>
    <t xml:space="preserve">                      В.ЛЕВІЦЬКА</t>
  </si>
  <si>
    <t>Додаток 1</t>
  </si>
  <si>
    <t>Додаток 2</t>
  </si>
  <si>
    <t>Додаток 3</t>
  </si>
  <si>
    <t>Додаток 4</t>
  </si>
  <si>
    <t>Додаток 5</t>
  </si>
  <si>
    <t>Додаток 6</t>
  </si>
  <si>
    <t>Додаток 7</t>
  </si>
  <si>
    <t>Додаток 8</t>
  </si>
  <si>
    <t>Рудянська філія Шамраївського навчально-виховного комплексу "заклад  загальної середньої освіти І-ІІІ ст."                   Сквирської міської ради Київської області</t>
  </si>
  <si>
    <t xml:space="preserve">                           О.ЗАБОЛОТНИЙ</t>
  </si>
  <si>
    <t>Додаток 10</t>
  </si>
  <si>
    <t>Пустоварівський   навчально-виховний комплекс  "заклад  загальної середньої освіти І-ІІІст.-                                              заклад дошкільної освіти" Сквирської міської ради Київської області</t>
  </si>
  <si>
    <t>Додаток 11</t>
  </si>
  <si>
    <t xml:space="preserve">  О.ЗАБОЛОТНИЙ</t>
  </si>
  <si>
    <t>Л.САРАФИНЮК</t>
  </si>
  <si>
    <t>Додаток 12</t>
  </si>
  <si>
    <t>Додаток 13</t>
  </si>
  <si>
    <t>Сквирський заклад загальної  середньої освіти  І-ІІІст. №3 імені Петра Тисьменного                                                         Сквирської  міської ради Київської області</t>
  </si>
  <si>
    <t>Сквирський академічний ліцей  інформаційних технологій "Перспектива"                                                                                                        Сквирської міської ради Київської області</t>
  </si>
  <si>
    <t>Додаток 14</t>
  </si>
  <si>
    <t xml:space="preserve">  А.ВИГІВСЬКА</t>
  </si>
  <si>
    <t>Вчитель дефектолог 10-14р.</t>
  </si>
  <si>
    <t xml:space="preserve"> О.ЗАБОЛОТНИЙ</t>
  </si>
  <si>
    <t>Завідувач  господарства       7-8р.</t>
  </si>
  <si>
    <t>Т.ЗАРУДНЮК</t>
  </si>
  <si>
    <t xml:space="preserve">В.о.директора                                                            </t>
  </si>
  <si>
    <t xml:space="preserve">         В.ЛЕВІЦЬКА</t>
  </si>
  <si>
    <t>Додаток 15</t>
  </si>
  <si>
    <t>Сквирський  навчально-виховний  комплекс "заклад  загальної  середньої освіти  І-ІІІст.№5 -                                                   заклад дошкільної освіти" Сквирської міської ради Київської області</t>
  </si>
  <si>
    <t xml:space="preserve">                                    В.ЛЕВІЦЬКА</t>
  </si>
  <si>
    <t>Додаток 16</t>
  </si>
  <si>
    <t>Додаток 17</t>
  </si>
  <si>
    <t xml:space="preserve">        Директор </t>
  </si>
  <si>
    <t xml:space="preserve">                   С.ІВАНЕЦЬ</t>
  </si>
  <si>
    <t>Додаток 18</t>
  </si>
  <si>
    <t xml:space="preserve">       О.ЗАБОЛОТНИЙ</t>
  </si>
  <si>
    <t>Додаток 19</t>
  </si>
  <si>
    <t xml:space="preserve">             О.ЗАБОЛОТНИЙ</t>
  </si>
  <si>
    <t>Додаток 20</t>
  </si>
  <si>
    <t>Додаток 21</t>
  </si>
  <si>
    <t xml:space="preserve">        О.ЗАБОЛОТНИЙ</t>
  </si>
  <si>
    <t>Малолисовецький навчально-виховний комплекс "заклад  загальної середньої освіти І-ІІ ступенів  -                   заклад дошкільної освіти"  Сквирської міської ради Київської області</t>
  </si>
  <si>
    <t>Додаток 22</t>
  </si>
  <si>
    <t xml:space="preserve">                                               О.ЗАБОЛОТНИЙ</t>
  </si>
  <si>
    <t>Сквирський заклад дошкільної освіти (ясла-садок) комбінованого  типу "Світанок"  №1                                               Сквирської міської ради Київської області</t>
  </si>
  <si>
    <t xml:space="preserve">                                В.ЛЕВІЦЬКА</t>
  </si>
  <si>
    <t xml:space="preserve">         О.ЗАБОЛОТНИЙ</t>
  </si>
  <si>
    <t>Додаток 23</t>
  </si>
  <si>
    <t>Сквирський заклад дошкільної освіти (ясла-садок) комбінованого  типу  №2 "Малятко"                                             Сквирської міської ради Київської області</t>
  </si>
  <si>
    <t>Додаток 24</t>
  </si>
  <si>
    <t>Додаток 25</t>
  </si>
  <si>
    <t>ЗАТВЕРДЖУЮ
штат у кількості 16,85ст.з місячним фондом  заробітної плати 110000 грн.
Начальник  відділу  освіти</t>
  </si>
  <si>
    <t>Додаток 26</t>
  </si>
  <si>
    <t>Практичний психолог      10-14р.</t>
  </si>
  <si>
    <t>Вихователь-методист        10-14р.</t>
  </si>
  <si>
    <t xml:space="preserve">                                         В.ЛЕВІЦЬКА</t>
  </si>
  <si>
    <t>Додаток 27</t>
  </si>
  <si>
    <t>Сквирський заклад дошкільної освіти (ясла-садок) комбінованого  типу  №6 "Ромашка"                                          Сквирської міської ради Київської області</t>
  </si>
  <si>
    <t>Додаток 28</t>
  </si>
  <si>
    <t>Комунальний заклад  Сквирської міської  ради "                                                                                                                       Сквирський центр професійного розвитку педагогічних працівників"</t>
  </si>
  <si>
    <t>ЗАТВЕРДЖУЮ
штат у кількості 5,5ст з місячним фондом  заробітної плати 55725 грн.
Начальник  відділу  освіти</t>
  </si>
  <si>
    <t>Додаток 29</t>
  </si>
  <si>
    <t xml:space="preserve">                                       В.ЛЕВІЦЬКА</t>
  </si>
  <si>
    <t>Додаток 30</t>
  </si>
  <si>
    <t>Додаток 31</t>
  </si>
  <si>
    <t>Економіст( з питань енергетичного менеджменту  та моніторингу енергоспоживання 7-10р)</t>
  </si>
  <si>
    <t>Технолог ( з організації дитячого харчування)7- 10р.</t>
  </si>
  <si>
    <t>Зав.кадрами ( та  з питань  правового  забезпечення) 7-10р.</t>
  </si>
  <si>
    <t>ПОГОДЖЕНО                                                                                                                                                                                  Рішення сесії Сквирської міської ради                                     №      від                                                                                           Голова Сквирської міської ради</t>
  </si>
  <si>
    <t>Додаток 32</t>
  </si>
  <si>
    <t>ЗАТВЕРДЖУЮ
штат у кількості 5,5ст з місячним фондом  заробітної плати 66075 грн.
Начальник  відділу  освіти</t>
  </si>
  <si>
    <t>Додаток 33</t>
  </si>
  <si>
    <t>Додаток 34</t>
  </si>
  <si>
    <t>Сквирський дитячий  будинок "Надія"  Сквирської міської ради Київської області</t>
  </si>
  <si>
    <t xml:space="preserve">ЗАТВЕРДЖУЮ
штат у кількості 26 з місячним               фондом заробітної плати 171652 грн.
Начальник  відділу  освіти                                    </t>
  </si>
  <si>
    <t>Директор школи 16р.</t>
  </si>
  <si>
    <t>ПОГОДЖЕНО                                                                                                                                                                                  Рішення сесії Сквирської міської ради                                     №      від                                                                      Голова Сквирської міської ради</t>
  </si>
  <si>
    <t xml:space="preserve">Сквирський заклад загальної  середньої  освіти і-ІІІст. №1 ім.М.Ольшевського   </t>
  </si>
  <si>
    <t>Сквирської  міської ради Київської області</t>
  </si>
  <si>
    <t>Бібліотекар-8-12р.</t>
  </si>
  <si>
    <t>Заступник директора з навчально-виховної роботи.</t>
  </si>
  <si>
    <t>Заступник директора з навчальної роботи.</t>
  </si>
  <si>
    <t>Заступник директора з навчальної роботи</t>
  </si>
  <si>
    <t>Заступник директора навчально-виховної роботи.</t>
  </si>
  <si>
    <t>Заступник директора з навчально-виховної роботи</t>
  </si>
  <si>
    <t>ЗАТВЕРДЖУЮ
штат у кількості 33 з місячним   фондом заробітної плати 225862 грн.
Начальник  відділу  освіти</t>
  </si>
  <si>
    <t>Заступник директора з  навчально-виховної роботи.</t>
  </si>
  <si>
    <t>ЗАТВЕРДЖУЮ
штат у кількості 23 з місячним фондом  заробітної плати 133948 грн.
Начальник  відділу  освіти</t>
  </si>
  <si>
    <t>Заступник завідувача філії з   навчально- виховної роботи в опорній школі</t>
  </si>
  <si>
    <t>Заступник директора з виховної роботи.</t>
  </si>
  <si>
    <t>Педагог-організатор10-14р.;</t>
  </si>
  <si>
    <t>ЗАТВЕРДЖУЮ 
штат у кількості 18.75ст.з місячним                             фондом заробітної плати 118445 грн.
Начальник  відділу  освіти</t>
  </si>
  <si>
    <t>ЗАТВЕРДЖУЮ
штат у кількості 24ст.з місячним                    фондом заробітної плати 156246 грн.
Начальник  відділу  освіти</t>
  </si>
  <si>
    <t>ЗАТВЕРДЖУЮ
штат у кількості 25,3 з місячним                  фондом заробітної плати 171889грн.
Начальник  відділу  освіти</t>
  </si>
  <si>
    <t>ЗАТВЕРДЖУЮ
штат у кількості 12,5ст.з місячним                   фондом  заробітної плати 74825грн.
Начальник  відділу  освіти</t>
  </si>
  <si>
    <t>ЗАТВЕРДЖУЮ
штат у кількості 16,75ст.з місячним          фондом заробітної плати 107346 грн.
Начальник  відділу  освіти</t>
  </si>
  <si>
    <t>ЗАТВЕРДЖУЮ
штат у кількості 35,17  з місячним       фондом заробітної плати 230543 грн.
Начальник  відділу  освіти</t>
  </si>
  <si>
    <t>ЗАТВЕРДЖУЮ
штат у кількості 8,75ст.з місячним             фондом заробітної плати 49995грн.
Начальник  відділу  освіти</t>
  </si>
  <si>
    <t>ЗАТВЕРДЖУЮ
штат у кількості 9,25ст.з місячним фондом  заробітної плати 55147 грн.
Начальник  відділу  освіти</t>
  </si>
  <si>
    <t>ЗАТВЕРДЖУЮ
штат у кількості 12ст.  з місячним фондом заробітної плати 72651 грн.
Начальник  відділу  освіти</t>
  </si>
  <si>
    <t>ЗАТВЕРДЖУЮ
штат у кількості 8,5ст. з місячним фондом  заробітної плати 48019 грн.
Начальник  відділу  освіти</t>
  </si>
  <si>
    <t>ЗАТВЕРДЖУЮ
штат у кількості 14,25ст.з місячним фондом  заробітної плати 90045 грн.
Начальник  відділу  освіти</t>
  </si>
  <si>
    <r>
      <t xml:space="preserve">Надбавка    за </t>
    </r>
    <r>
      <rPr>
        <sz val="10"/>
        <color theme="1"/>
        <rFont val="Times New Roman"/>
        <family val="1"/>
        <charset val="204"/>
      </rPr>
      <t xml:space="preserve">шкідливі </t>
    </r>
    <r>
      <rPr>
        <sz val="12"/>
        <color theme="1"/>
        <rFont val="Times New Roman"/>
        <family val="1"/>
        <charset val="204"/>
      </rPr>
      <t>умови 10-12%</t>
    </r>
  </si>
  <si>
    <t>Надбавка за шкідливі умови праці 10-12%</t>
  </si>
  <si>
    <t>Кількість  штатних одиниць</t>
  </si>
  <si>
    <t>ЗАТВЕРДЖУЮ
штат у кількості 20,15ст.з місячним фондом заробітної плати 147819 грн.
Начальник  відділу  освіти</t>
  </si>
  <si>
    <t>Доплата за шкідливі умови праці10-12%</t>
  </si>
  <si>
    <t>Доплата  за класність 25%</t>
  </si>
  <si>
    <t>Доплата за вислугу років 10-30%</t>
  </si>
  <si>
    <t>Керівник музичний 9-12р</t>
  </si>
  <si>
    <t>Машиніст(кочегар) котельні,оператор  котельні. 2-5р</t>
  </si>
  <si>
    <t>Машиніст(кочегар) котельні, оператор  котельні. 2-5р</t>
  </si>
  <si>
    <t>Машиніст(кочегар) котельні, оператор котельні. 2-5р</t>
  </si>
  <si>
    <t>Завідувач бліотеки-8-12р.</t>
  </si>
  <si>
    <t>Машиніст (кочегар) котельні, оператор  котельні 5р.</t>
  </si>
  <si>
    <t>Машиніст (кочегар ) котельні, оператор  котельні 2-5р.</t>
  </si>
  <si>
    <t>Машиніст (кочегар) котельні ,оператор  котельні 5р.</t>
  </si>
  <si>
    <t>Оператор  котельні 2р.-5</t>
  </si>
  <si>
    <t>Машиніст із прання та ремонту білизни 2р.</t>
  </si>
  <si>
    <t>Керівник   музичний9-12р..</t>
  </si>
  <si>
    <t>ЗАТВЕРДЖУЮ
штат у кількості 20 з місячним                                     фондом заробітної плати 125641грн.
Начальник  відділу  освіти</t>
  </si>
  <si>
    <t>ЗАТВЕРДЖУЮ
штат у кількості 12,35ст.з місячним фондом  заробітної плати80010 грн.
Начальник  відділу  освіти</t>
  </si>
  <si>
    <t>ЗАТВЕРДЖУЮ
штат у кількості 15,75ст.з місячним фондом  заробітної плати 103899 грн.
Начальник  відділу  освіти</t>
  </si>
  <si>
    <t>Бібліотекар 8-12р.</t>
  </si>
  <si>
    <t>Завідувач господарства 7-8р.</t>
  </si>
  <si>
    <t>ЗАТВЕРДЖУЮ
штат у кількості 9ст з місячним                               фондом заробітної плати 45892 грн.
Начальник  відділу  освіти</t>
  </si>
  <si>
    <t>ЗАТВЕРДЖУЮ
штат у кількості 27,5 з місячним                фондом заробітної плати 171721грн.
Начальник  відділу  освіти</t>
  </si>
  <si>
    <t>ЗАТВЕРДЖУЮ
штат у кількості 10,5ст.з місячним фондом заробітної плати 75149 грн.
Начальник  відділу  освіти</t>
  </si>
  <si>
    <t>Прибиральник службових приміщень 1-2р.</t>
  </si>
  <si>
    <t>ЗАТВЕРДЖУЮ
штат у кількості 20,85ст.з місячним фондом заробітної плати 128375 грн.
Начальник  відділу  освіти</t>
  </si>
  <si>
    <t>Завідувач господарства7-8р.</t>
  </si>
  <si>
    <t>ЗАТВЕРДЖУЮ
штат у кількості 13,25ст.з місячним                       фондом заробітної плати 80623 грн.
Начальник  відділу  освіти</t>
  </si>
  <si>
    <t>ПОГОДЖЕНО                                                                                                                                                                                  Рішення сесії Сквирської міської ради    №                         від                                                     Голова Сквирської міської ради</t>
  </si>
  <si>
    <t>ЗАТВЕРДЖУЮ
штат у кількості 22,25ст.з місячним                фондом заробітної плати 145132 грн.
Начальник  відділу  освіти</t>
  </si>
  <si>
    <t>ПОГОДЖЕНО                                                                                                                                                                             Рішення сесії Сквирської міської ради    №                                                   від                                                     Голова Сквирської міської ради</t>
  </si>
  <si>
    <t>ЗАТВЕРДЖУЮ
штат у кількості 42,75ст.з місячним фондом заробітної плати309303грн.
Начальник  відділу  освіти</t>
  </si>
  <si>
    <t>ПОГОДЖЕНО                                                                                                                                                                                  Рішення сесії Сквирської міської ради   №                                                                                від                                                                 Голова Сквирської міської ради</t>
  </si>
  <si>
    <t>ЗАТВЕРДЖУЮ
штат у кількості 51,5ст.  з місячним фондом  заробітної плати 363059грн.
Начальник  відділу  освіти</t>
  </si>
  <si>
    <t>ЗАТВЕРДЖУЮ
штат у кількості 9,5ст.з місячним фондом  заробітної плати 56788 грн.
Начальник  відділу  освіти</t>
  </si>
  <si>
    <t>ЗАТВЕРДЖУЮ
штат у кількості 20,25ст.з місячним                  фондом заробітної плати 124669грн.
Начальник  відділу  освіти</t>
  </si>
  <si>
    <t>Додаток  9</t>
  </si>
  <si>
    <t>ЗАТВЕРДЖУЮ
штат у кількості 22,25  з місячним              фондом заробітної плати134044грн.
Начальник  відділу  освіти</t>
  </si>
  <si>
    <t>Комунальний заклад  Сквирської міської  ради " Сквирський інклюзивно-ресурсний центр"</t>
  </si>
  <si>
    <t>Директор  16-р.</t>
  </si>
  <si>
    <t>Фахівець ( консультант)  15р.</t>
  </si>
  <si>
    <t>ЗАТВЕРДЖУЮ
штат у кількості 14ст. з місячним               фондом заробітної плати 73710 грн
Начальник  відділу  освіти</t>
  </si>
  <si>
    <t>ЗАТВЕРДЖУЮ
штат у кількості 26.5ст з місячним                                          фондом заробітної плати 134053 грн.
Начальник  відділу  освіти</t>
  </si>
  <si>
    <t>Додаток 35</t>
  </si>
  <si>
    <t>Додаток 36</t>
  </si>
  <si>
    <t>ЗАТВЕРДЖУЮ
штат у кількості 7,5ст.з місячним                   фондом заробітної плати 92652 грн.
Начальник  відділу 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</si>
</sst>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horizontal="left" vertical="center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selection activeCell="A3" sqref="A3:C3"/>
    </sheetView>
  </sheetViews>
  <sheetFormatPr defaultRowHeight="15" x14ac:dyDescent="0.25"/>
  <cols>
    <col min="1" max="1" width="4.42578125" customWidth="1"/>
    <col min="2" max="2" width="26" style="2" customWidth="1"/>
    <col min="3" max="4" width="9.5703125" bestFit="1" customWidth="1"/>
    <col min="5" max="5" width="12.42578125" customWidth="1"/>
    <col min="6" max="6" width="11.42578125" customWidth="1"/>
    <col min="7" max="7" width="11.28515625" customWidth="1"/>
    <col min="8" max="8" width="13.140625" customWidth="1"/>
    <col min="9" max="9" width="10.28515625" customWidth="1"/>
    <col min="10" max="10" width="14.7109375" customWidth="1"/>
  </cols>
  <sheetData>
    <row r="1" spans="1:10" ht="13.5" customHeight="1" x14ac:dyDescent="0.25">
      <c r="A1" s="47"/>
      <c r="B1" s="48"/>
      <c r="C1" s="47"/>
      <c r="D1" s="47"/>
      <c r="E1" s="47"/>
      <c r="F1" s="49"/>
      <c r="G1" s="162"/>
      <c r="H1" s="162"/>
      <c r="I1" s="162"/>
      <c r="J1" s="67" t="s">
        <v>203</v>
      </c>
    </row>
    <row r="2" spans="1:10" ht="15.75" x14ac:dyDescent="0.25">
      <c r="A2" s="47"/>
      <c r="B2" s="48"/>
      <c r="C2" s="47"/>
      <c r="D2" s="47"/>
      <c r="E2" s="47"/>
      <c r="F2" s="50"/>
      <c r="G2" s="162"/>
      <c r="H2" s="162"/>
      <c r="I2" s="162"/>
      <c r="J2" s="47"/>
    </row>
    <row r="3" spans="1:10" ht="61.5" customHeight="1" x14ac:dyDescent="0.25">
      <c r="A3" s="169" t="s">
        <v>335</v>
      </c>
      <c r="B3" s="169"/>
      <c r="C3" s="169"/>
      <c r="D3" s="47"/>
      <c r="E3" s="47"/>
      <c r="F3" s="47"/>
      <c r="G3" s="170" t="s">
        <v>334</v>
      </c>
      <c r="H3" s="170"/>
      <c r="I3" s="170"/>
      <c r="J3" s="170"/>
    </row>
    <row r="4" spans="1:10" ht="15.75" customHeight="1" x14ac:dyDescent="0.25">
      <c r="A4" s="47"/>
      <c r="B4" s="167" t="s">
        <v>185</v>
      </c>
      <c r="C4" s="167"/>
      <c r="D4" s="47"/>
      <c r="E4" s="47"/>
      <c r="F4" s="47"/>
      <c r="G4" s="50"/>
      <c r="H4" s="50"/>
      <c r="I4" s="171" t="s">
        <v>225</v>
      </c>
      <c r="J4" s="171"/>
    </row>
    <row r="5" spans="1:10" ht="12.75" customHeight="1" x14ac:dyDescent="0.25">
      <c r="A5" s="47"/>
      <c r="B5" s="51"/>
      <c r="C5" s="51"/>
      <c r="D5" s="47"/>
      <c r="E5" s="47"/>
      <c r="F5" s="47"/>
      <c r="G5" s="50"/>
      <c r="H5" s="50"/>
      <c r="I5" s="54"/>
      <c r="J5" s="54"/>
    </row>
    <row r="6" spans="1:10" ht="12.75" customHeight="1" x14ac:dyDescent="0.25">
      <c r="A6" s="47"/>
      <c r="B6" s="48"/>
      <c r="C6" s="47"/>
      <c r="D6" s="47"/>
      <c r="E6" s="47"/>
      <c r="F6" s="50"/>
      <c r="G6" s="50"/>
      <c r="H6" s="167"/>
      <c r="I6" s="167"/>
      <c r="J6" s="47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5.75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4.25" customHeight="1" x14ac:dyDescent="0.25">
      <c r="A9" s="47"/>
      <c r="B9" s="48"/>
      <c r="C9" s="47"/>
      <c r="D9" s="47"/>
      <c r="E9" s="47"/>
      <c r="F9" s="47"/>
      <c r="G9" s="47"/>
      <c r="H9" s="47"/>
      <c r="I9" s="47"/>
      <c r="J9" s="47"/>
    </row>
    <row r="10" spans="1:10" ht="28.5" customHeight="1" x14ac:dyDescent="0.25">
      <c r="A10" s="168" t="s">
        <v>187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5.75" customHeight="1" thickBot="1" x14ac:dyDescent="0.3">
      <c r="A11" s="47"/>
      <c r="B11" s="4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186</v>
      </c>
      <c r="H12" s="156" t="s">
        <v>121</v>
      </c>
      <c r="I12" s="156" t="s">
        <v>176</v>
      </c>
      <c r="J12" s="156" t="s">
        <v>122</v>
      </c>
    </row>
    <row r="13" spans="1:10" ht="60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16.5" thickBot="1" x14ac:dyDescent="0.3">
      <c r="A14" s="42">
        <v>1</v>
      </c>
      <c r="B14" s="46" t="s">
        <v>6</v>
      </c>
      <c r="C14" s="10">
        <v>1</v>
      </c>
      <c r="D14" s="10">
        <v>7464</v>
      </c>
      <c r="E14" s="10">
        <f>D14*10%</f>
        <v>746.40000000000009</v>
      </c>
      <c r="F14" s="10">
        <f>D14+E14</f>
        <v>8210.4</v>
      </c>
      <c r="G14" s="10">
        <f>F14*30%</f>
        <v>2463.12</v>
      </c>
      <c r="H14" s="10"/>
      <c r="I14" s="10">
        <f>D14+E14+G14+H14</f>
        <v>10673.52</v>
      </c>
      <c r="J14" s="8">
        <f>I14*C14</f>
        <v>10673.52</v>
      </c>
    </row>
    <row r="15" spans="1:10" ht="15.75" customHeight="1" x14ac:dyDescent="0.25">
      <c r="A15" s="156">
        <v>2</v>
      </c>
      <c r="B15" s="163" t="s">
        <v>285</v>
      </c>
      <c r="C15" s="158">
        <v>0.5</v>
      </c>
      <c r="D15" s="158">
        <v>7091</v>
      </c>
      <c r="E15" s="158">
        <f>D15*10%</f>
        <v>709.1</v>
      </c>
      <c r="F15" s="158">
        <f>D15+E15</f>
        <v>7800.1</v>
      </c>
      <c r="G15" s="158">
        <f>F15*30%</f>
        <v>2340.0300000000002</v>
      </c>
      <c r="H15" s="158"/>
      <c r="I15" s="158">
        <f>F15+G15</f>
        <v>10140.130000000001</v>
      </c>
      <c r="J15" s="154">
        <f>I15*C15</f>
        <v>5070.0650000000005</v>
      </c>
    </row>
    <row r="16" spans="1:10" ht="15" customHeight="1" x14ac:dyDescent="0.25">
      <c r="A16" s="165"/>
      <c r="B16" s="166"/>
      <c r="C16" s="160"/>
      <c r="D16" s="160"/>
      <c r="E16" s="160"/>
      <c r="F16" s="160"/>
      <c r="G16" s="160"/>
      <c r="H16" s="160"/>
      <c r="I16" s="160"/>
      <c r="J16" s="161"/>
    </row>
    <row r="17" spans="1:10" ht="15" customHeight="1" thickBot="1" x14ac:dyDescent="0.3">
      <c r="A17" s="157"/>
      <c r="B17" s="164"/>
      <c r="C17" s="159"/>
      <c r="D17" s="159"/>
      <c r="E17" s="159"/>
      <c r="F17" s="159"/>
      <c r="G17" s="159"/>
      <c r="H17" s="159"/>
      <c r="I17" s="159"/>
      <c r="J17" s="155"/>
    </row>
    <row r="18" spans="1:10" ht="44.25" hidden="1" customHeight="1" thickBot="1" x14ac:dyDescent="0.3">
      <c r="A18" s="42">
        <v>3</v>
      </c>
      <c r="B18" s="46" t="s">
        <v>7</v>
      </c>
      <c r="C18" s="10"/>
      <c r="D18" s="10"/>
      <c r="E18" s="10"/>
      <c r="F18" s="10"/>
      <c r="G18" s="10"/>
      <c r="H18" s="10"/>
      <c r="I18" s="10"/>
      <c r="J18" s="8"/>
    </row>
    <row r="19" spans="1:10" ht="16.5" thickBot="1" x14ac:dyDescent="0.3">
      <c r="A19" s="42">
        <v>3</v>
      </c>
      <c r="B19" s="46" t="s">
        <v>8</v>
      </c>
      <c r="C19" s="10">
        <v>0.5</v>
      </c>
      <c r="D19" s="10">
        <v>6133</v>
      </c>
      <c r="E19" s="10">
        <f>D19*10%</f>
        <v>613.30000000000007</v>
      </c>
      <c r="F19" s="10">
        <f>D19+E19</f>
        <v>6746.3</v>
      </c>
      <c r="G19" s="10">
        <f>F19*30%</f>
        <v>2023.8899999999999</v>
      </c>
      <c r="H19" s="10"/>
      <c r="I19" s="10">
        <f>F19+G19</f>
        <v>8770.19</v>
      </c>
      <c r="J19" s="8">
        <f>I19*C19</f>
        <v>4385.0950000000003</v>
      </c>
    </row>
    <row r="20" spans="1:10" ht="32.25" thickBot="1" x14ac:dyDescent="0.3">
      <c r="A20" s="42">
        <v>4</v>
      </c>
      <c r="B20" s="46" t="s">
        <v>226</v>
      </c>
      <c r="C20" s="10">
        <v>0.5</v>
      </c>
      <c r="D20" s="10">
        <v>4745</v>
      </c>
      <c r="E20" s="10"/>
      <c r="F20" s="10"/>
      <c r="G20" s="10"/>
      <c r="H20" s="10"/>
      <c r="I20" s="10">
        <f>D20</f>
        <v>4745</v>
      </c>
      <c r="J20" s="8">
        <f>D20*C20</f>
        <v>2372.5</v>
      </c>
    </row>
    <row r="21" spans="1:10" ht="15.75" customHeight="1" x14ac:dyDescent="0.25">
      <c r="A21" s="156">
        <v>5</v>
      </c>
      <c r="B21" s="163" t="s">
        <v>10</v>
      </c>
      <c r="C21" s="158">
        <v>0.5</v>
      </c>
      <c r="D21" s="158">
        <v>7001</v>
      </c>
      <c r="E21" s="158">
        <f>D21*10%</f>
        <v>700.1</v>
      </c>
      <c r="F21" s="158">
        <f>D21+E21</f>
        <v>7701.1</v>
      </c>
      <c r="G21" s="158">
        <f>F21*30%</f>
        <v>2310.33</v>
      </c>
      <c r="H21" s="158"/>
      <c r="I21" s="158">
        <f>F21+G21</f>
        <v>10011.43</v>
      </c>
      <c r="J21" s="154">
        <f>C21*I21</f>
        <v>5005.7150000000001</v>
      </c>
    </row>
    <row r="22" spans="1:10" ht="15.75" thickBot="1" x14ac:dyDescent="0.3">
      <c r="A22" s="157"/>
      <c r="B22" s="164"/>
      <c r="C22" s="159"/>
      <c r="D22" s="159"/>
      <c r="E22" s="159"/>
      <c r="F22" s="159"/>
      <c r="G22" s="159"/>
      <c r="H22" s="159"/>
      <c r="I22" s="159"/>
      <c r="J22" s="155"/>
    </row>
    <row r="23" spans="1:10" ht="16.5" thickBot="1" x14ac:dyDescent="0.3">
      <c r="A23" s="42">
        <v>6</v>
      </c>
      <c r="B23" s="46" t="s">
        <v>282</v>
      </c>
      <c r="C23" s="10">
        <v>0.5</v>
      </c>
      <c r="D23" s="10">
        <v>6133</v>
      </c>
      <c r="E23" s="10"/>
      <c r="F23" s="10">
        <f>D23+E23</f>
        <v>6133</v>
      </c>
      <c r="G23" s="10">
        <f t="shared" ref="G23:G30" si="0">F23*30%</f>
        <v>1839.8999999999999</v>
      </c>
      <c r="H23" s="10"/>
      <c r="I23" s="10">
        <f>F23+G23</f>
        <v>7972.9</v>
      </c>
      <c r="J23" s="8">
        <f t="shared" ref="J23:J31" si="1">C23*I23</f>
        <v>3986.45</v>
      </c>
    </row>
    <row r="24" spans="1:10" ht="48" thickBot="1" x14ac:dyDescent="0.3">
      <c r="A24" s="42">
        <v>7</v>
      </c>
      <c r="B24" s="46" t="s">
        <v>313</v>
      </c>
      <c r="C24" s="10">
        <v>2</v>
      </c>
      <c r="D24" s="10">
        <v>3934</v>
      </c>
      <c r="E24" s="10"/>
      <c r="F24" s="10"/>
      <c r="G24" s="10"/>
      <c r="H24" s="10"/>
      <c r="I24" s="10">
        <f>D24</f>
        <v>3934</v>
      </c>
      <c r="J24" s="8">
        <f>D24*C24</f>
        <v>7868</v>
      </c>
    </row>
    <row r="25" spans="1:10" ht="16.5" thickBot="1" x14ac:dyDescent="0.3">
      <c r="A25" s="42">
        <v>8</v>
      </c>
      <c r="B25" s="46" t="s">
        <v>165</v>
      </c>
      <c r="C25" s="10">
        <v>0.5</v>
      </c>
      <c r="D25" s="10">
        <v>5005</v>
      </c>
      <c r="E25" s="10"/>
      <c r="F25" s="10"/>
      <c r="G25" s="10">
        <f>D25*30%</f>
        <v>1501.5</v>
      </c>
      <c r="H25" s="10"/>
      <c r="I25" s="10">
        <f>D25+G25</f>
        <v>6506.5</v>
      </c>
      <c r="J25" s="8">
        <f t="shared" si="1"/>
        <v>3253.25</v>
      </c>
    </row>
    <row r="26" spans="1:10" ht="16.5" thickBot="1" x14ac:dyDescent="0.3">
      <c r="A26" s="42">
        <v>9</v>
      </c>
      <c r="B26" s="46" t="s">
        <v>139</v>
      </c>
      <c r="C26" s="10">
        <v>1.5</v>
      </c>
      <c r="D26" s="10">
        <v>4195</v>
      </c>
      <c r="E26" s="10"/>
      <c r="F26" s="10"/>
      <c r="G26" s="10"/>
      <c r="H26" s="10">
        <f>D26*12%</f>
        <v>503.4</v>
      </c>
      <c r="I26" s="10">
        <f>D26+H26</f>
        <v>4698.3999999999996</v>
      </c>
      <c r="J26" s="8">
        <f t="shared" si="1"/>
        <v>7047.5999999999995</v>
      </c>
    </row>
    <row r="27" spans="1:10" ht="16.5" thickBot="1" x14ac:dyDescent="0.3">
      <c r="A27" s="42">
        <v>10</v>
      </c>
      <c r="B27" s="46" t="s">
        <v>22</v>
      </c>
      <c r="C27" s="10">
        <v>1</v>
      </c>
      <c r="D27" s="10">
        <v>2893</v>
      </c>
      <c r="E27" s="10"/>
      <c r="F27" s="10"/>
      <c r="G27" s="10"/>
      <c r="H27" s="10"/>
      <c r="I27" s="10">
        <f>D27</f>
        <v>2893</v>
      </c>
      <c r="J27" s="8">
        <f>C27*D27</f>
        <v>2893</v>
      </c>
    </row>
    <row r="28" spans="1:10" ht="38.25" customHeight="1" thickBot="1" x14ac:dyDescent="0.3">
      <c r="A28" s="42">
        <v>11</v>
      </c>
      <c r="B28" s="46" t="s">
        <v>23</v>
      </c>
      <c r="C28" s="10">
        <v>2</v>
      </c>
      <c r="D28" s="10">
        <v>2893</v>
      </c>
      <c r="E28" s="10"/>
      <c r="F28" s="10"/>
      <c r="G28" s="10"/>
      <c r="H28" s="10">
        <f>D28*10%</f>
        <v>289.3</v>
      </c>
      <c r="I28" s="10">
        <f>D28+H28</f>
        <v>3182.3</v>
      </c>
      <c r="J28" s="8">
        <f t="shared" si="1"/>
        <v>6364.6</v>
      </c>
    </row>
    <row r="29" spans="1:10" ht="32.25" thickBot="1" x14ac:dyDescent="0.3">
      <c r="A29" s="42">
        <v>12</v>
      </c>
      <c r="B29" s="46" t="s">
        <v>25</v>
      </c>
      <c r="C29" s="10">
        <v>1.5</v>
      </c>
      <c r="D29" s="10">
        <v>7001</v>
      </c>
      <c r="E29" s="10">
        <v>646</v>
      </c>
      <c r="F29" s="10">
        <f>D29+E29</f>
        <v>7647</v>
      </c>
      <c r="G29" s="10">
        <f t="shared" si="0"/>
        <v>2294.1</v>
      </c>
      <c r="H29" s="10"/>
      <c r="I29" s="10">
        <f>F29+G29</f>
        <v>9941.1</v>
      </c>
      <c r="J29" s="8">
        <f t="shared" si="1"/>
        <v>14911.650000000001</v>
      </c>
    </row>
    <row r="30" spans="1:10" ht="27.75" customHeight="1" thickBot="1" x14ac:dyDescent="0.3">
      <c r="A30" s="42">
        <v>13</v>
      </c>
      <c r="B30" s="46" t="s">
        <v>312</v>
      </c>
      <c r="C30" s="10">
        <v>0.25</v>
      </c>
      <c r="D30" s="10">
        <v>6133</v>
      </c>
      <c r="E30" s="10">
        <v>566</v>
      </c>
      <c r="F30" s="10">
        <f>D30+E30</f>
        <v>6699</v>
      </c>
      <c r="G30" s="10">
        <f t="shared" si="0"/>
        <v>2009.6999999999998</v>
      </c>
      <c r="H30" s="10"/>
      <c r="I30" s="10">
        <f>F30+G30</f>
        <v>8708.7000000000007</v>
      </c>
      <c r="J30" s="8">
        <f t="shared" si="1"/>
        <v>2177.1750000000002</v>
      </c>
    </row>
    <row r="31" spans="1:10" ht="26.25" customHeight="1" thickBot="1" x14ac:dyDescent="0.3">
      <c r="A31" s="42">
        <v>14</v>
      </c>
      <c r="B31" s="46" t="s">
        <v>70</v>
      </c>
      <c r="C31" s="10">
        <v>1</v>
      </c>
      <c r="D31" s="10">
        <v>4195</v>
      </c>
      <c r="E31" s="10"/>
      <c r="F31" s="10"/>
      <c r="G31" s="10"/>
      <c r="H31" s="10">
        <f>D31*10%</f>
        <v>419.5</v>
      </c>
      <c r="I31" s="10">
        <f>D31+H31</f>
        <v>4614.5</v>
      </c>
      <c r="J31" s="8">
        <f t="shared" si="1"/>
        <v>4614.5</v>
      </c>
    </row>
    <row r="32" spans="1:10" ht="15.75" customHeight="1" x14ac:dyDescent="0.25">
      <c r="A32" s="156"/>
      <c r="B32" s="163" t="s">
        <v>29</v>
      </c>
      <c r="C32" s="158">
        <f>SUM(C14:C31)</f>
        <v>13.25</v>
      </c>
      <c r="D32" s="158"/>
      <c r="E32" s="158"/>
      <c r="F32" s="40"/>
      <c r="G32" s="158"/>
      <c r="H32" s="158"/>
      <c r="I32" s="40"/>
      <c r="J32" s="154">
        <f>SUM(J14:J31)</f>
        <v>80623.12000000001</v>
      </c>
    </row>
    <row r="33" spans="1:10" ht="15.75" customHeight="1" thickBot="1" x14ac:dyDescent="0.3">
      <c r="A33" s="157"/>
      <c r="B33" s="164"/>
      <c r="C33" s="159"/>
      <c r="D33" s="159"/>
      <c r="E33" s="159"/>
      <c r="F33" s="41"/>
      <c r="G33" s="159"/>
      <c r="H33" s="159"/>
      <c r="I33" s="41"/>
      <c r="J33" s="155"/>
    </row>
    <row r="34" spans="1:10" ht="15.75" x14ac:dyDescent="0.25">
      <c r="A34" s="47"/>
      <c r="B34" s="48"/>
      <c r="C34" s="47"/>
      <c r="D34" s="47"/>
      <c r="E34" s="47"/>
      <c r="F34" s="47"/>
      <c r="G34" s="47"/>
      <c r="H34" s="47"/>
      <c r="I34" s="47"/>
      <c r="J34" s="47"/>
    </row>
    <row r="35" spans="1:10" s="1" customFormat="1" ht="32.25" customHeight="1" x14ac:dyDescent="0.25">
      <c r="A35" s="52"/>
      <c r="B35" s="153" t="s">
        <v>30</v>
      </c>
      <c r="C35" s="153"/>
      <c r="D35" s="153"/>
      <c r="E35" s="153"/>
      <c r="F35" s="153" t="s">
        <v>153</v>
      </c>
      <c r="G35" s="153"/>
      <c r="H35" s="153"/>
      <c r="I35" s="153"/>
      <c r="J35" s="52"/>
    </row>
    <row r="36" spans="1:10" s="1" customFormat="1" ht="31.5" customHeight="1" x14ac:dyDescent="0.25">
      <c r="A36" s="52"/>
      <c r="B36" s="153" t="s">
        <v>31</v>
      </c>
      <c r="C36" s="153"/>
      <c r="D36" s="153"/>
      <c r="E36" s="153"/>
      <c r="F36" s="153" t="s">
        <v>58</v>
      </c>
      <c r="G36" s="153"/>
      <c r="H36" s="153"/>
      <c r="I36" s="153"/>
      <c r="J36" s="52"/>
    </row>
    <row r="37" spans="1:10" s="1" customFormat="1" ht="30" customHeight="1" x14ac:dyDescent="0.25">
      <c r="A37" s="52"/>
      <c r="B37" s="153" t="s">
        <v>32</v>
      </c>
      <c r="C37" s="153"/>
      <c r="D37" s="153"/>
      <c r="E37" s="153"/>
      <c r="F37" s="153"/>
      <c r="G37" s="153"/>
      <c r="H37" s="153"/>
      <c r="I37" s="153"/>
      <c r="J37" s="52"/>
    </row>
    <row r="38" spans="1:10" s="1" customFormat="1" x14ac:dyDescent="0.25"/>
    <row r="39" spans="1:10" s="1" customFormat="1" x14ac:dyDescent="0.25"/>
    <row r="40" spans="1:10" s="1" customFormat="1" x14ac:dyDescent="0.25"/>
    <row r="41" spans="1:10" x14ac:dyDescent="0.25">
      <c r="A41" s="4"/>
      <c r="B41" s="4"/>
      <c r="C41" s="4"/>
      <c r="D41" s="4"/>
      <c r="E41" s="4"/>
    </row>
    <row r="42" spans="1:10" x14ac:dyDescent="0.25">
      <c r="A42" s="4"/>
      <c r="B42" s="4"/>
      <c r="C42" s="4"/>
      <c r="D42" s="4"/>
      <c r="E42" s="4"/>
    </row>
  </sheetData>
  <mergeCells count="53">
    <mergeCell ref="B21:B22"/>
    <mergeCell ref="A3:C3"/>
    <mergeCell ref="B4:C4"/>
    <mergeCell ref="G3:J3"/>
    <mergeCell ref="I4:J4"/>
    <mergeCell ref="A7:J7"/>
    <mergeCell ref="I15:I17"/>
    <mergeCell ref="J21:J22"/>
    <mergeCell ref="D21:D22"/>
    <mergeCell ref="I21:I22"/>
    <mergeCell ref="G21:G22"/>
    <mergeCell ref="F15:F17"/>
    <mergeCell ref="H21:H22"/>
    <mergeCell ref="F21:F22"/>
    <mergeCell ref="H6:I6"/>
    <mergeCell ref="A12:A13"/>
    <mergeCell ref="B12:B13"/>
    <mergeCell ref="C12:C13"/>
    <mergeCell ref="D12:D13"/>
    <mergeCell ref="E12:E13"/>
    <mergeCell ref="H12:H13"/>
    <mergeCell ref="G1:I2"/>
    <mergeCell ref="B36:E36"/>
    <mergeCell ref="F35:I35"/>
    <mergeCell ref="F36:I36"/>
    <mergeCell ref="A21:A22"/>
    <mergeCell ref="A32:A33"/>
    <mergeCell ref="B32:B33"/>
    <mergeCell ref="D32:D33"/>
    <mergeCell ref="E32:E33"/>
    <mergeCell ref="G32:G33"/>
    <mergeCell ref="A15:A17"/>
    <mergeCell ref="B15:B17"/>
    <mergeCell ref="I12:I13"/>
    <mergeCell ref="F12:F13"/>
    <mergeCell ref="A8:J8"/>
    <mergeCell ref="A10:J10"/>
    <mergeCell ref="F37:I37"/>
    <mergeCell ref="B35:E35"/>
    <mergeCell ref="B37:E37"/>
    <mergeCell ref="J32:J33"/>
    <mergeCell ref="G12:G13"/>
    <mergeCell ref="C32:C33"/>
    <mergeCell ref="C21:C22"/>
    <mergeCell ref="E21:E22"/>
    <mergeCell ref="H32:H33"/>
    <mergeCell ref="J12:J13"/>
    <mergeCell ref="D15:D17"/>
    <mergeCell ref="E15:E17"/>
    <mergeCell ref="G15:G17"/>
    <mergeCell ref="H15:H17"/>
    <mergeCell ref="J15:J17"/>
    <mergeCell ref="C15:C17"/>
  </mergeCells>
  <pageMargins left="0.7" right="0.7" top="0.75" bottom="0.75" header="0.3" footer="0.3"/>
  <pageSetup paperSize="9" scale="71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workbookViewId="0">
      <selection activeCell="J1" sqref="J1"/>
    </sheetView>
  </sheetViews>
  <sheetFormatPr defaultRowHeight="15" x14ac:dyDescent="0.25"/>
  <cols>
    <col min="1" max="1" width="4.42578125" customWidth="1"/>
    <col min="2" max="2" width="25.140625" style="16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18" customHeight="1" x14ac:dyDescent="0.25">
      <c r="A1" s="47"/>
      <c r="B1" s="71"/>
      <c r="C1" s="71"/>
      <c r="D1" s="47"/>
      <c r="E1" s="47"/>
      <c r="F1" s="49"/>
      <c r="G1" s="162"/>
      <c r="H1" s="162"/>
      <c r="I1" s="162"/>
      <c r="J1" s="72" t="s">
        <v>213</v>
      </c>
    </row>
    <row r="2" spans="1:10" ht="15.75" x14ac:dyDescent="0.25">
      <c r="A2" s="47"/>
      <c r="B2" s="71"/>
      <c r="C2" s="71"/>
      <c r="D2" s="47"/>
      <c r="E2" s="47"/>
      <c r="F2" s="50"/>
      <c r="G2" s="162"/>
      <c r="H2" s="162"/>
      <c r="I2" s="162"/>
      <c r="J2" s="47"/>
    </row>
    <row r="3" spans="1:10" ht="63" customHeight="1" x14ac:dyDescent="0.25">
      <c r="A3" s="169" t="s">
        <v>196</v>
      </c>
      <c r="B3" s="169"/>
      <c r="C3" s="169"/>
      <c r="D3" s="169"/>
      <c r="E3" s="47"/>
      <c r="F3" s="50"/>
      <c r="G3" s="170" t="s">
        <v>298</v>
      </c>
      <c r="H3" s="170"/>
      <c r="I3" s="170"/>
      <c r="J3" s="170"/>
    </row>
    <row r="4" spans="1:10" ht="19.5" customHeight="1" x14ac:dyDescent="0.25">
      <c r="A4" s="47"/>
      <c r="B4" s="167" t="s">
        <v>202</v>
      </c>
      <c r="C4" s="167"/>
      <c r="D4" s="47"/>
      <c r="E4" s="47"/>
      <c r="F4" s="50"/>
      <c r="G4" s="50"/>
      <c r="H4" s="171" t="s">
        <v>212</v>
      </c>
      <c r="I4" s="171"/>
      <c r="J4" s="171"/>
    </row>
    <row r="5" spans="1:10" ht="13.5" customHeight="1" x14ac:dyDescent="0.25">
      <c r="A5" s="47"/>
      <c r="B5" s="71"/>
      <c r="C5" s="71"/>
      <c r="D5" s="47"/>
      <c r="E5" s="47"/>
      <c r="F5" s="50"/>
      <c r="G5" s="50"/>
      <c r="H5" s="72"/>
      <c r="I5" s="72"/>
      <c r="J5" s="72"/>
    </row>
    <row r="6" spans="1:10" ht="15.75" customHeight="1" x14ac:dyDescent="0.25">
      <c r="A6" s="47"/>
      <c r="B6" s="71"/>
      <c r="C6" s="71"/>
      <c r="D6" s="47"/>
      <c r="E6" s="47"/>
      <c r="F6" s="50"/>
      <c r="G6" s="50"/>
      <c r="H6" s="72"/>
      <c r="I6" s="72"/>
      <c r="J6" s="72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5.75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.5" customHeight="1" x14ac:dyDescent="0.25">
      <c r="A9" s="47"/>
      <c r="B9" s="78"/>
      <c r="C9" s="47"/>
      <c r="D9" s="47"/>
      <c r="E9" s="47"/>
      <c r="F9" s="47"/>
      <c r="G9" s="47"/>
      <c r="H9" s="47"/>
      <c r="I9" s="47"/>
      <c r="J9" s="47"/>
    </row>
    <row r="10" spans="1:10" ht="35.25" customHeight="1" x14ac:dyDescent="0.25">
      <c r="A10" s="168" t="s">
        <v>214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6.5" thickBot="1" x14ac:dyDescent="0.3">
      <c r="A11" s="47"/>
      <c r="B11" s="7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72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16.5" thickBot="1" x14ac:dyDescent="0.3">
      <c r="A14" s="75">
        <v>1</v>
      </c>
      <c r="B14" s="46" t="s">
        <v>6</v>
      </c>
      <c r="C14" s="10">
        <v>1</v>
      </c>
      <c r="D14" s="10">
        <v>7464</v>
      </c>
      <c r="E14" s="10">
        <f>D14*10%</f>
        <v>746.40000000000009</v>
      </c>
      <c r="F14" s="10">
        <f>D14+E14</f>
        <v>8210.4</v>
      </c>
      <c r="G14" s="10">
        <f>F14*30%</f>
        <v>2463.12</v>
      </c>
      <c r="H14" s="10"/>
      <c r="I14" s="10">
        <f>D14+E14+G14+H14</f>
        <v>10673.52</v>
      </c>
      <c r="J14" s="8">
        <f>I14*C14</f>
        <v>10673.52</v>
      </c>
    </row>
    <row r="15" spans="1:10" ht="15.75" customHeight="1" x14ac:dyDescent="0.25">
      <c r="A15" s="156">
        <v>2</v>
      </c>
      <c r="B15" s="163" t="s">
        <v>284</v>
      </c>
      <c r="C15" s="158">
        <v>0.5</v>
      </c>
      <c r="D15" s="158">
        <v>7091</v>
      </c>
      <c r="E15" s="158">
        <f>D15*10%</f>
        <v>709.1</v>
      </c>
      <c r="F15" s="158">
        <f>D15+E15</f>
        <v>7800.1</v>
      </c>
      <c r="G15" s="158">
        <f>F15*30%</f>
        <v>2340.0300000000002</v>
      </c>
      <c r="H15" s="158"/>
      <c r="I15" s="158">
        <f>F15+G15</f>
        <v>10140.130000000001</v>
      </c>
      <c r="J15" s="154">
        <f>I15*C15</f>
        <v>5070.0650000000005</v>
      </c>
    </row>
    <row r="16" spans="1:10" x14ac:dyDescent="0.25">
      <c r="A16" s="165"/>
      <c r="B16" s="166"/>
      <c r="C16" s="160"/>
      <c r="D16" s="160"/>
      <c r="E16" s="160"/>
      <c r="F16" s="160"/>
      <c r="G16" s="160"/>
      <c r="H16" s="160"/>
      <c r="I16" s="160"/>
      <c r="J16" s="161"/>
    </row>
    <row r="17" spans="1:10" ht="16.5" customHeight="1" thickBot="1" x14ac:dyDescent="0.3">
      <c r="A17" s="157"/>
      <c r="B17" s="164"/>
      <c r="C17" s="159"/>
      <c r="D17" s="159"/>
      <c r="E17" s="159"/>
      <c r="F17" s="159"/>
      <c r="G17" s="159"/>
      <c r="H17" s="159"/>
      <c r="I17" s="159"/>
      <c r="J17" s="155"/>
    </row>
    <row r="18" spans="1:10" ht="15" customHeight="1" x14ac:dyDescent="0.25">
      <c r="A18" s="156">
        <v>3</v>
      </c>
      <c r="B18" s="163" t="s">
        <v>283</v>
      </c>
      <c r="C18" s="158">
        <v>0.5</v>
      </c>
      <c r="D18" s="158">
        <v>7091</v>
      </c>
      <c r="E18" s="158">
        <f>D18*10%</f>
        <v>709.1</v>
      </c>
      <c r="F18" s="158">
        <f>D18+E18</f>
        <v>7800.1</v>
      </c>
      <c r="G18" s="158">
        <f>F18*30%</f>
        <v>2340.0300000000002</v>
      </c>
      <c r="H18" s="158"/>
      <c r="I18" s="158">
        <f>F18+G18</f>
        <v>10140.130000000001</v>
      </c>
      <c r="J18" s="154">
        <f>I18*C18</f>
        <v>5070.0650000000005</v>
      </c>
    </row>
    <row r="19" spans="1:10" ht="15" customHeight="1" x14ac:dyDescent="0.25">
      <c r="A19" s="165"/>
      <c r="B19" s="166"/>
      <c r="C19" s="160"/>
      <c r="D19" s="160"/>
      <c r="E19" s="160"/>
      <c r="F19" s="160"/>
      <c r="G19" s="160"/>
      <c r="H19" s="160"/>
      <c r="I19" s="160"/>
      <c r="J19" s="161"/>
    </row>
    <row r="20" spans="1:10" ht="15.75" customHeight="1" thickBot="1" x14ac:dyDescent="0.3">
      <c r="A20" s="157"/>
      <c r="B20" s="164"/>
      <c r="C20" s="159"/>
      <c r="D20" s="159"/>
      <c r="E20" s="159"/>
      <c r="F20" s="159"/>
      <c r="G20" s="159"/>
      <c r="H20" s="159"/>
      <c r="I20" s="159"/>
      <c r="J20" s="155"/>
    </row>
    <row r="21" spans="1:10" ht="16.5" thickBot="1" x14ac:dyDescent="0.3">
      <c r="A21" s="75">
        <v>4</v>
      </c>
      <c r="B21" s="46" t="s">
        <v>8</v>
      </c>
      <c r="C21" s="10">
        <v>0.5</v>
      </c>
      <c r="D21" s="10">
        <v>6133</v>
      </c>
      <c r="E21" s="10">
        <f>D21*10%</f>
        <v>613.30000000000007</v>
      </c>
      <c r="F21" s="10">
        <f>D21+E21</f>
        <v>6746.3</v>
      </c>
      <c r="G21" s="10">
        <f>F21*30%</f>
        <v>2023.8899999999999</v>
      </c>
      <c r="H21" s="10"/>
      <c r="I21" s="10">
        <f>F21+G21</f>
        <v>8770.19</v>
      </c>
      <c r="J21" s="8">
        <f>I21*C21</f>
        <v>4385.0950000000003</v>
      </c>
    </row>
    <row r="22" spans="1:10" ht="32.25" thickBot="1" x14ac:dyDescent="0.3">
      <c r="A22" s="75">
        <v>5</v>
      </c>
      <c r="B22" s="46" t="s">
        <v>9</v>
      </c>
      <c r="C22" s="10">
        <v>0.25</v>
      </c>
      <c r="D22" s="10">
        <v>4745</v>
      </c>
      <c r="E22" s="10"/>
      <c r="F22" s="10"/>
      <c r="G22" s="10"/>
      <c r="H22" s="10"/>
      <c r="I22" s="10">
        <f>D22</f>
        <v>4745</v>
      </c>
      <c r="J22" s="8">
        <f>D22*C22</f>
        <v>1186.25</v>
      </c>
    </row>
    <row r="23" spans="1:10" ht="16.5" customHeight="1" x14ac:dyDescent="0.25">
      <c r="A23" s="156">
        <v>6</v>
      </c>
      <c r="B23" s="163" t="s">
        <v>10</v>
      </c>
      <c r="C23" s="158">
        <v>0.5</v>
      </c>
      <c r="D23" s="158">
        <v>7001</v>
      </c>
      <c r="E23" s="158">
        <f>D23*10%</f>
        <v>700.1</v>
      </c>
      <c r="F23" s="158">
        <f t="shared" ref="F23:F25" si="0">D23+E23</f>
        <v>7701.1</v>
      </c>
      <c r="G23" s="158">
        <f>F23*30%</f>
        <v>2310.33</v>
      </c>
      <c r="H23" s="158"/>
      <c r="I23" s="158">
        <f>F23+G23</f>
        <v>10011.43</v>
      </c>
      <c r="J23" s="154">
        <f>C23*I23</f>
        <v>5005.7150000000001</v>
      </c>
    </row>
    <row r="24" spans="1:10" ht="5.25" customHeight="1" thickBot="1" x14ac:dyDescent="0.3">
      <c r="A24" s="157"/>
      <c r="B24" s="164"/>
      <c r="C24" s="159"/>
      <c r="D24" s="159"/>
      <c r="E24" s="159"/>
      <c r="F24" s="159"/>
      <c r="G24" s="159"/>
      <c r="H24" s="159"/>
      <c r="I24" s="159"/>
      <c r="J24" s="155"/>
    </row>
    <row r="25" spans="1:10" ht="33" hidden="1" customHeight="1" thickBot="1" x14ac:dyDescent="0.3">
      <c r="A25" s="75">
        <v>7</v>
      </c>
      <c r="B25" s="46" t="s">
        <v>33</v>
      </c>
      <c r="C25" s="10">
        <v>0</v>
      </c>
      <c r="D25" s="10">
        <v>0</v>
      </c>
      <c r="E25" s="10">
        <f>D25*10%</f>
        <v>0</v>
      </c>
      <c r="F25" s="10">
        <f t="shared" si="0"/>
        <v>0</v>
      </c>
      <c r="G25" s="10">
        <f>F25*30%</f>
        <v>0</v>
      </c>
      <c r="H25" s="10"/>
      <c r="I25" s="10">
        <f>F25+G25</f>
        <v>0</v>
      </c>
      <c r="J25" s="8">
        <f>I25*C25</f>
        <v>0</v>
      </c>
    </row>
    <row r="26" spans="1:10" ht="16.5" thickBot="1" x14ac:dyDescent="0.3">
      <c r="A26" s="75">
        <v>7</v>
      </c>
      <c r="B26" s="46" t="s">
        <v>282</v>
      </c>
      <c r="C26" s="10">
        <v>0.5</v>
      </c>
      <c r="D26" s="10">
        <v>6133</v>
      </c>
      <c r="E26" s="10"/>
      <c r="F26" s="10">
        <f>D26+E26</f>
        <v>6133</v>
      </c>
      <c r="G26" s="10">
        <f t="shared" ref="G26:G36" si="1">F26*30%</f>
        <v>1839.8999999999999</v>
      </c>
      <c r="H26" s="10"/>
      <c r="I26" s="10">
        <f>F26+G26</f>
        <v>7972.9</v>
      </c>
      <c r="J26" s="8">
        <f t="shared" ref="J26:J37" si="2">C26*I26</f>
        <v>3986.45</v>
      </c>
    </row>
    <row r="27" spans="1:10" ht="54.75" customHeight="1" thickBot="1" x14ac:dyDescent="0.3">
      <c r="A27" s="75">
        <v>8</v>
      </c>
      <c r="B27" s="46" t="s">
        <v>16</v>
      </c>
      <c r="C27" s="10">
        <v>0.5</v>
      </c>
      <c r="D27" s="10">
        <v>3934</v>
      </c>
      <c r="E27" s="10"/>
      <c r="F27" s="10"/>
      <c r="G27" s="10"/>
      <c r="H27" s="10"/>
      <c r="I27" s="10">
        <f>D27</f>
        <v>3934</v>
      </c>
      <c r="J27" s="8">
        <f>D27*C27</f>
        <v>1967</v>
      </c>
    </row>
    <row r="28" spans="1:10" ht="16.5" hidden="1" thickBot="1" x14ac:dyDescent="0.3">
      <c r="A28" s="75">
        <v>10</v>
      </c>
      <c r="B28" s="46"/>
      <c r="C28" s="10">
        <v>0</v>
      </c>
      <c r="D28" s="10">
        <v>0</v>
      </c>
      <c r="E28" s="10"/>
      <c r="F28" s="10"/>
      <c r="G28" s="10">
        <f t="shared" si="1"/>
        <v>0</v>
      </c>
      <c r="H28" s="10"/>
      <c r="I28" s="10"/>
      <c r="J28" s="8">
        <f>D28*C28</f>
        <v>0</v>
      </c>
    </row>
    <row r="29" spans="1:10" ht="16.5" thickBot="1" x14ac:dyDescent="0.3">
      <c r="A29" s="75">
        <v>9</v>
      </c>
      <c r="B29" s="46" t="s">
        <v>18</v>
      </c>
      <c r="C29" s="10">
        <v>1</v>
      </c>
      <c r="D29" s="10">
        <v>5005</v>
      </c>
      <c r="E29" s="10"/>
      <c r="F29" s="10"/>
      <c r="G29" s="10">
        <f>D29*30%</f>
        <v>1501.5</v>
      </c>
      <c r="H29" s="10"/>
      <c r="I29" s="10">
        <f>D29+G29</f>
        <v>6506.5</v>
      </c>
      <c r="J29" s="8">
        <f t="shared" si="2"/>
        <v>6506.5</v>
      </c>
    </row>
    <row r="30" spans="1:10" ht="16.5" thickBot="1" x14ac:dyDescent="0.3">
      <c r="A30" s="75">
        <v>10</v>
      </c>
      <c r="B30" s="46" t="s">
        <v>19</v>
      </c>
      <c r="C30" s="10">
        <v>1</v>
      </c>
      <c r="D30" s="10">
        <v>4195</v>
      </c>
      <c r="E30" s="10"/>
      <c r="F30" s="10"/>
      <c r="G30" s="10"/>
      <c r="H30" s="10">
        <f>D30*12%</f>
        <v>503.4</v>
      </c>
      <c r="I30" s="10">
        <f>D30+H30</f>
        <v>4698.3999999999996</v>
      </c>
      <c r="J30" s="8">
        <f t="shared" si="2"/>
        <v>4698.3999999999996</v>
      </c>
    </row>
    <row r="31" spans="1:10" ht="16.5" thickBot="1" x14ac:dyDescent="0.3">
      <c r="A31" s="75">
        <v>11</v>
      </c>
      <c r="B31" s="46" t="s">
        <v>20</v>
      </c>
      <c r="C31" s="10">
        <v>1</v>
      </c>
      <c r="D31" s="12">
        <v>2893</v>
      </c>
      <c r="E31" s="10"/>
      <c r="F31" s="10"/>
      <c r="G31" s="10"/>
      <c r="H31" s="10">
        <f>D31*12%</f>
        <v>347.15999999999997</v>
      </c>
      <c r="I31" s="10">
        <f>D31+H31</f>
        <v>3240.16</v>
      </c>
      <c r="J31" s="8">
        <f t="shared" si="2"/>
        <v>3240.16</v>
      </c>
    </row>
    <row r="32" spans="1:10" ht="16.5" thickBot="1" x14ac:dyDescent="0.3">
      <c r="A32" s="75">
        <v>12</v>
      </c>
      <c r="B32" s="46" t="s">
        <v>21</v>
      </c>
      <c r="C32" s="10">
        <v>0.5</v>
      </c>
      <c r="D32" s="10">
        <v>2893</v>
      </c>
      <c r="E32" s="10"/>
      <c r="F32" s="10"/>
      <c r="G32" s="10"/>
      <c r="H32" s="10"/>
      <c r="I32" s="10">
        <f>D32</f>
        <v>2893</v>
      </c>
      <c r="J32" s="8">
        <f>D32*C32</f>
        <v>1446.5</v>
      </c>
    </row>
    <row r="33" spans="1:10" ht="16.5" thickBot="1" x14ac:dyDescent="0.3">
      <c r="A33" s="75">
        <v>13</v>
      </c>
      <c r="B33" s="46" t="s">
        <v>22</v>
      </c>
      <c r="C33" s="10">
        <v>1.5</v>
      </c>
      <c r="D33" s="10">
        <v>2893</v>
      </c>
      <c r="E33" s="10"/>
      <c r="F33" s="10"/>
      <c r="G33" s="10"/>
      <c r="H33" s="10"/>
      <c r="I33" s="10">
        <f>D33</f>
        <v>2893</v>
      </c>
      <c r="J33" s="8">
        <f>D33*C33</f>
        <v>4339.5</v>
      </c>
    </row>
    <row r="34" spans="1:10" ht="48" thickBot="1" x14ac:dyDescent="0.3">
      <c r="A34" s="75">
        <v>14</v>
      </c>
      <c r="B34" s="46" t="s">
        <v>23</v>
      </c>
      <c r="C34" s="10">
        <v>2</v>
      </c>
      <c r="D34" s="10">
        <v>2893</v>
      </c>
      <c r="E34" s="10"/>
      <c r="F34" s="10"/>
      <c r="G34" s="10"/>
      <c r="H34" s="10">
        <f>D34*10%</f>
        <v>289.3</v>
      </c>
      <c r="I34" s="10">
        <f>D34+H34</f>
        <v>3182.3</v>
      </c>
      <c r="J34" s="8">
        <f t="shared" si="2"/>
        <v>6364.6</v>
      </c>
    </row>
    <row r="35" spans="1:10" ht="32.25" thickBot="1" x14ac:dyDescent="0.3">
      <c r="A35" s="75">
        <v>15</v>
      </c>
      <c r="B35" s="46" t="s">
        <v>25</v>
      </c>
      <c r="C35" s="10">
        <v>3</v>
      </c>
      <c r="D35" s="10">
        <v>7001</v>
      </c>
      <c r="E35" s="10">
        <v>646</v>
      </c>
      <c r="F35" s="10">
        <f>D35+E35</f>
        <v>7647</v>
      </c>
      <c r="G35" s="10">
        <f t="shared" si="1"/>
        <v>2294.1</v>
      </c>
      <c r="H35" s="10"/>
      <c r="I35" s="10">
        <f>F35+G35</f>
        <v>9941.1</v>
      </c>
      <c r="J35" s="8">
        <f t="shared" si="2"/>
        <v>29823.300000000003</v>
      </c>
    </row>
    <row r="36" spans="1:10" ht="24" customHeight="1" thickBot="1" x14ac:dyDescent="0.3">
      <c r="A36" s="75">
        <v>16</v>
      </c>
      <c r="B36" s="142" t="s">
        <v>312</v>
      </c>
      <c r="C36" s="10">
        <v>0.5</v>
      </c>
      <c r="D36" s="10">
        <v>6133</v>
      </c>
      <c r="E36" s="10">
        <v>566</v>
      </c>
      <c r="F36" s="10">
        <f>D36+E36</f>
        <v>6699</v>
      </c>
      <c r="G36" s="10">
        <f t="shared" si="1"/>
        <v>2009.6999999999998</v>
      </c>
      <c r="H36" s="10"/>
      <c r="I36" s="10">
        <f>F36+G36</f>
        <v>8708.7000000000007</v>
      </c>
      <c r="J36" s="8">
        <f t="shared" si="2"/>
        <v>4354.3500000000004</v>
      </c>
    </row>
    <row r="37" spans="1:10" ht="27" customHeight="1" thickBot="1" x14ac:dyDescent="0.3">
      <c r="A37" s="75">
        <v>17</v>
      </c>
      <c r="B37" s="142" t="s">
        <v>70</v>
      </c>
      <c r="C37" s="10">
        <v>2</v>
      </c>
      <c r="D37" s="10">
        <v>4195</v>
      </c>
      <c r="E37" s="10"/>
      <c r="F37" s="10"/>
      <c r="G37" s="10"/>
      <c r="H37" s="10">
        <f>D37*10%</f>
        <v>419.5</v>
      </c>
      <c r="I37" s="10">
        <f>D37+H37</f>
        <v>4614.5</v>
      </c>
      <c r="J37" s="8">
        <f t="shared" si="2"/>
        <v>9229</v>
      </c>
    </row>
    <row r="38" spans="1:10" s="15" customFormat="1" ht="15.75" x14ac:dyDescent="0.25">
      <c r="A38" s="156"/>
      <c r="B38" s="163" t="s">
        <v>29</v>
      </c>
      <c r="C38" s="158">
        <f>SUM(C14:C37)</f>
        <v>16.75</v>
      </c>
      <c r="D38" s="158"/>
      <c r="E38" s="158"/>
      <c r="F38" s="73"/>
      <c r="G38" s="158"/>
      <c r="H38" s="158"/>
      <c r="I38" s="73"/>
      <c r="J38" s="154">
        <f>SUM(J14:J37)</f>
        <v>107346.47</v>
      </c>
    </row>
    <row r="39" spans="1:10" s="15" customFormat="1" ht="16.5" thickBot="1" x14ac:dyDescent="0.3">
      <c r="A39" s="157"/>
      <c r="B39" s="164"/>
      <c r="C39" s="159"/>
      <c r="D39" s="159"/>
      <c r="E39" s="159"/>
      <c r="F39" s="74"/>
      <c r="G39" s="159"/>
      <c r="H39" s="159"/>
      <c r="I39" s="74"/>
      <c r="J39" s="155"/>
    </row>
    <row r="40" spans="1:10" s="15" customFormat="1" ht="15.75" x14ac:dyDescent="0.25">
      <c r="A40" s="47"/>
      <c r="B40" s="78"/>
      <c r="C40" s="47"/>
      <c r="D40" s="47"/>
      <c r="E40" s="47"/>
      <c r="F40" s="47"/>
      <c r="G40" s="47"/>
      <c r="H40" s="47"/>
      <c r="I40" s="47"/>
      <c r="J40" s="47"/>
    </row>
    <row r="41" spans="1:10" s="15" customFormat="1" ht="38.25" customHeight="1" x14ac:dyDescent="0.25">
      <c r="A41" s="76"/>
      <c r="B41" s="153" t="s">
        <v>30</v>
      </c>
      <c r="C41" s="153"/>
      <c r="D41" s="153"/>
      <c r="E41" s="153"/>
      <c r="F41" s="153" t="s">
        <v>173</v>
      </c>
      <c r="G41" s="153"/>
      <c r="H41" s="153"/>
      <c r="I41" s="153"/>
      <c r="J41" s="76"/>
    </row>
    <row r="42" spans="1:10" s="15" customFormat="1" ht="40.5" customHeight="1" x14ac:dyDescent="0.25">
      <c r="A42" s="76"/>
      <c r="B42" s="153" t="s">
        <v>31</v>
      </c>
      <c r="C42" s="153"/>
      <c r="D42" s="153"/>
      <c r="E42" s="153"/>
      <c r="F42" s="153" t="s">
        <v>58</v>
      </c>
      <c r="G42" s="153"/>
      <c r="H42" s="153"/>
      <c r="I42" s="153"/>
      <c r="J42" s="76"/>
    </row>
    <row r="43" spans="1:10" s="15" customFormat="1" ht="33" customHeight="1" x14ac:dyDescent="0.25">
      <c r="A43" s="76"/>
      <c r="B43" s="153" t="s">
        <v>32</v>
      </c>
      <c r="C43" s="153"/>
      <c r="D43" s="153"/>
      <c r="E43" s="153"/>
      <c r="F43" s="153"/>
      <c r="G43" s="153"/>
      <c r="H43" s="153"/>
      <c r="I43" s="153"/>
      <c r="J43" s="76"/>
    </row>
    <row r="44" spans="1:10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</row>
    <row r="45" spans="1:10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0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</row>
    <row r="47" spans="1:10" x14ac:dyDescent="0.25">
      <c r="A47" s="4"/>
      <c r="B47" s="4"/>
      <c r="C47" s="4"/>
      <c r="D47" s="4"/>
      <c r="E47" s="4"/>
    </row>
    <row r="48" spans="1:10" x14ac:dyDescent="0.25">
      <c r="A48" s="4"/>
      <c r="B48" s="4"/>
      <c r="C48" s="4"/>
      <c r="D48" s="4"/>
      <c r="E48" s="4"/>
    </row>
  </sheetData>
  <mergeCells count="62">
    <mergeCell ref="J15:J17"/>
    <mergeCell ref="B23:B24"/>
    <mergeCell ref="D15:D17"/>
    <mergeCell ref="E15:E17"/>
    <mergeCell ref="F15:F17"/>
    <mergeCell ref="G15:G17"/>
    <mergeCell ref="H15:H17"/>
    <mergeCell ref="I23:I24"/>
    <mergeCell ref="J23:J24"/>
    <mergeCell ref="B15:B17"/>
    <mergeCell ref="F18:F20"/>
    <mergeCell ref="G18:G20"/>
    <mergeCell ref="H18:H20"/>
    <mergeCell ref="I18:I20"/>
    <mergeCell ref="J18:J20"/>
    <mergeCell ref="G1:I2"/>
    <mergeCell ref="A12:A13"/>
    <mergeCell ref="B12:B13"/>
    <mergeCell ref="C12:C13"/>
    <mergeCell ref="D12:D13"/>
    <mergeCell ref="E12:E13"/>
    <mergeCell ref="G12:G13"/>
    <mergeCell ref="H12:H13"/>
    <mergeCell ref="A3:D3"/>
    <mergeCell ref="B4:C4"/>
    <mergeCell ref="G3:J3"/>
    <mergeCell ref="H4:J4"/>
    <mergeCell ref="A7:J7"/>
    <mergeCell ref="A8:J8"/>
    <mergeCell ref="A10:J10"/>
    <mergeCell ref="J12:J13"/>
    <mergeCell ref="F12:F13"/>
    <mergeCell ref="I12:I13"/>
    <mergeCell ref="A15:A17"/>
    <mergeCell ref="C15:C17"/>
    <mergeCell ref="G38:G39"/>
    <mergeCell ref="H38:H39"/>
    <mergeCell ref="A18:A20"/>
    <mergeCell ref="B18:B20"/>
    <mergeCell ref="C18:C20"/>
    <mergeCell ref="D18:D20"/>
    <mergeCell ref="E18:E20"/>
    <mergeCell ref="I15:I17"/>
    <mergeCell ref="J38:J39"/>
    <mergeCell ref="A23:A24"/>
    <mergeCell ref="C23:C24"/>
    <mergeCell ref="D23:D24"/>
    <mergeCell ref="E23:E24"/>
    <mergeCell ref="F23:F24"/>
    <mergeCell ref="G23:G24"/>
    <mergeCell ref="H23:H24"/>
    <mergeCell ref="A38:A39"/>
    <mergeCell ref="B38:B39"/>
    <mergeCell ref="C38:C39"/>
    <mergeCell ref="D38:D39"/>
    <mergeCell ref="E38:E39"/>
    <mergeCell ref="B41:E41"/>
    <mergeCell ref="F41:I41"/>
    <mergeCell ref="B42:E42"/>
    <mergeCell ref="F42:I42"/>
    <mergeCell ref="B43:E43"/>
    <mergeCell ref="F43:I43"/>
  </mergeCells>
  <pageMargins left="0.7" right="0.7" top="0.75" bottom="0.75" header="0.3" footer="0.3"/>
  <pageSetup paperSize="9" scale="76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workbookViewId="0">
      <selection activeCell="J1" sqref="J1"/>
    </sheetView>
  </sheetViews>
  <sheetFormatPr defaultRowHeight="15" x14ac:dyDescent="0.25"/>
  <cols>
    <col min="1" max="1" width="4.42578125" customWidth="1"/>
    <col min="2" max="2" width="25.140625" style="38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19.5" customHeight="1" x14ac:dyDescent="0.25">
      <c r="A1" s="47"/>
      <c r="B1" s="47"/>
      <c r="C1" s="71"/>
      <c r="D1" s="71"/>
      <c r="E1" s="47"/>
      <c r="F1" s="49"/>
      <c r="G1" s="162"/>
      <c r="H1" s="162"/>
      <c r="I1" s="162"/>
      <c r="J1" s="72" t="s">
        <v>215</v>
      </c>
    </row>
    <row r="2" spans="1:10" ht="15.75" x14ac:dyDescent="0.25">
      <c r="A2" s="47"/>
      <c r="B2" s="47"/>
      <c r="C2" s="71"/>
      <c r="D2" s="71"/>
      <c r="E2" s="47"/>
      <c r="F2" s="50"/>
      <c r="G2" s="162"/>
      <c r="H2" s="162"/>
      <c r="I2" s="162"/>
      <c r="J2" s="47"/>
    </row>
    <row r="3" spans="1:10" ht="69.75" customHeight="1" x14ac:dyDescent="0.25">
      <c r="A3" s="169" t="s">
        <v>196</v>
      </c>
      <c r="B3" s="169"/>
      <c r="C3" s="169"/>
      <c r="D3" s="169"/>
      <c r="E3" s="47"/>
      <c r="F3" s="50"/>
      <c r="G3" s="170" t="s">
        <v>323</v>
      </c>
      <c r="H3" s="170"/>
      <c r="I3" s="170"/>
      <c r="J3" s="170"/>
    </row>
    <row r="4" spans="1:10" ht="19.5" customHeight="1" x14ac:dyDescent="0.25">
      <c r="A4" s="47"/>
      <c r="B4" s="167" t="s">
        <v>192</v>
      </c>
      <c r="C4" s="167"/>
      <c r="D4" s="71"/>
      <c r="E4" s="47"/>
      <c r="F4" s="50"/>
      <c r="G4" s="50"/>
      <c r="H4" s="171" t="s">
        <v>216</v>
      </c>
      <c r="I4" s="171"/>
      <c r="J4" s="171"/>
    </row>
    <row r="5" spans="1:10" ht="14.25" customHeight="1" x14ac:dyDescent="0.25">
      <c r="A5" s="47"/>
      <c r="B5" s="71"/>
      <c r="C5" s="71"/>
      <c r="D5" s="71"/>
      <c r="E5" s="47"/>
      <c r="F5" s="50"/>
      <c r="G5" s="50"/>
      <c r="H5" s="72"/>
      <c r="I5" s="72"/>
      <c r="J5" s="72"/>
    </row>
    <row r="6" spans="1:10" ht="13.5" customHeight="1" x14ac:dyDescent="0.25">
      <c r="A6" s="47"/>
      <c r="B6" s="71"/>
      <c r="C6" s="71"/>
      <c r="D6" s="71"/>
      <c r="E6" s="47"/>
      <c r="F6" s="50"/>
      <c r="G6" s="50"/>
      <c r="H6" s="72"/>
      <c r="I6" s="72"/>
      <c r="J6" s="72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20.25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.5" hidden="1" customHeight="1" x14ac:dyDescent="0.25">
      <c r="A9" s="47"/>
      <c r="B9" s="78"/>
      <c r="C9" s="47"/>
      <c r="D9" s="47"/>
      <c r="E9" s="47"/>
      <c r="F9" s="47"/>
      <c r="G9" s="47"/>
      <c r="H9" s="47"/>
      <c r="I9" s="47"/>
      <c r="J9" s="47"/>
    </row>
    <row r="10" spans="1:10" ht="28.5" customHeight="1" x14ac:dyDescent="0.25">
      <c r="A10" s="47"/>
      <c r="B10" s="167" t="s">
        <v>280</v>
      </c>
      <c r="C10" s="167"/>
      <c r="D10" s="167"/>
      <c r="E10" s="167"/>
      <c r="F10" s="167"/>
      <c r="G10" s="167"/>
      <c r="H10" s="167"/>
      <c r="I10" s="167"/>
      <c r="J10" s="167"/>
    </row>
    <row r="11" spans="1:10" ht="16.5" customHeight="1" x14ac:dyDescent="0.25">
      <c r="A11" s="168" t="s">
        <v>281</v>
      </c>
      <c r="B11" s="168"/>
      <c r="C11" s="168"/>
      <c r="D11" s="168"/>
      <c r="E11" s="168"/>
      <c r="F11" s="168"/>
      <c r="G11" s="168"/>
      <c r="H11" s="168"/>
      <c r="I11" s="168"/>
      <c r="J11" s="168"/>
    </row>
    <row r="12" spans="1:10" ht="16.5" thickBot="1" x14ac:dyDescent="0.3">
      <c r="A12" s="47"/>
      <c r="B12" s="78"/>
      <c r="C12" s="47"/>
      <c r="D12" s="47"/>
      <c r="E12" s="47"/>
      <c r="F12" s="47"/>
      <c r="G12" s="47"/>
      <c r="H12" s="47"/>
      <c r="I12" s="47"/>
      <c r="J12" s="47"/>
    </row>
    <row r="13" spans="1:10" ht="25.5" customHeight="1" x14ac:dyDescent="0.25">
      <c r="A13" s="156"/>
      <c r="B13" s="163"/>
      <c r="C13" s="156" t="s">
        <v>307</v>
      </c>
      <c r="D13" s="156" t="s">
        <v>2</v>
      </c>
      <c r="E13" s="156" t="s">
        <v>3</v>
      </c>
      <c r="F13" s="156" t="s">
        <v>175</v>
      </c>
      <c r="G13" s="156" t="s">
        <v>120</v>
      </c>
      <c r="H13" s="156" t="s">
        <v>121</v>
      </c>
      <c r="I13" s="156" t="s">
        <v>176</v>
      </c>
      <c r="J13" s="156" t="s">
        <v>122</v>
      </c>
    </row>
    <row r="14" spans="1:10" ht="66.75" customHeight="1" thickBot="1" x14ac:dyDescent="0.3">
      <c r="A14" s="157"/>
      <c r="B14" s="164"/>
      <c r="C14" s="157"/>
      <c r="D14" s="157"/>
      <c r="E14" s="157"/>
      <c r="F14" s="157"/>
      <c r="G14" s="157"/>
      <c r="H14" s="157"/>
      <c r="I14" s="157"/>
      <c r="J14" s="157"/>
    </row>
    <row r="15" spans="1:10" ht="16.5" thickBot="1" x14ac:dyDescent="0.3">
      <c r="A15" s="75">
        <v>1</v>
      </c>
      <c r="B15" s="46" t="s">
        <v>278</v>
      </c>
      <c r="C15" s="10">
        <v>1</v>
      </c>
      <c r="D15" s="10">
        <v>7464</v>
      </c>
      <c r="E15" s="10">
        <f>D15*10%</f>
        <v>746.40000000000009</v>
      </c>
      <c r="F15" s="10">
        <f>D15+E15</f>
        <v>8210.4</v>
      </c>
      <c r="G15" s="10">
        <f>F15*30%</f>
        <v>2463.12</v>
      </c>
      <c r="H15" s="10"/>
      <c r="I15" s="10">
        <f>D15+E15+G15+H15</f>
        <v>10673.52</v>
      </c>
      <c r="J15" s="8">
        <f>I15*C15</f>
        <v>10673.52</v>
      </c>
    </row>
    <row r="16" spans="1:10" ht="15.75" customHeight="1" x14ac:dyDescent="0.25">
      <c r="A16" s="156">
        <v>2</v>
      </c>
      <c r="B16" s="163" t="s">
        <v>284</v>
      </c>
      <c r="C16" s="158">
        <v>1</v>
      </c>
      <c r="D16" s="158">
        <v>7091</v>
      </c>
      <c r="E16" s="158">
        <f>D16*10%</f>
        <v>709.1</v>
      </c>
      <c r="F16" s="158">
        <f>D16+E16</f>
        <v>7800.1</v>
      </c>
      <c r="G16" s="158">
        <f>F16*30%</f>
        <v>2340.0300000000002</v>
      </c>
      <c r="H16" s="158"/>
      <c r="I16" s="158">
        <f>F16+G16</f>
        <v>10140.130000000001</v>
      </c>
      <c r="J16" s="154">
        <f>I16*C16</f>
        <v>10140.130000000001</v>
      </c>
    </row>
    <row r="17" spans="1:10" x14ac:dyDescent="0.25">
      <c r="A17" s="165"/>
      <c r="B17" s="166"/>
      <c r="C17" s="160"/>
      <c r="D17" s="160"/>
      <c r="E17" s="160"/>
      <c r="F17" s="160"/>
      <c r="G17" s="160"/>
      <c r="H17" s="160"/>
      <c r="I17" s="160"/>
      <c r="J17" s="161"/>
    </row>
    <row r="18" spans="1:10" ht="16.5" customHeight="1" thickBot="1" x14ac:dyDescent="0.3">
      <c r="A18" s="157"/>
      <c r="B18" s="164"/>
      <c r="C18" s="159"/>
      <c r="D18" s="159"/>
      <c r="E18" s="159"/>
      <c r="F18" s="159"/>
      <c r="G18" s="159"/>
      <c r="H18" s="159"/>
      <c r="I18" s="159"/>
      <c r="J18" s="155"/>
    </row>
    <row r="19" spans="1:10" ht="15" customHeight="1" x14ac:dyDescent="0.25">
      <c r="A19" s="156">
        <v>3</v>
      </c>
      <c r="B19" s="163" t="s">
        <v>283</v>
      </c>
      <c r="C19" s="158">
        <v>1</v>
      </c>
      <c r="D19" s="158">
        <v>7091</v>
      </c>
      <c r="E19" s="158">
        <f>D19*10%</f>
        <v>709.1</v>
      </c>
      <c r="F19" s="158">
        <f>D19+E19</f>
        <v>7800.1</v>
      </c>
      <c r="G19" s="158">
        <f>F19*30%</f>
        <v>2340.0300000000002</v>
      </c>
      <c r="H19" s="158"/>
      <c r="I19" s="158">
        <f>F19+G19</f>
        <v>10140.130000000001</v>
      </c>
      <c r="J19" s="154">
        <f>I19*C19</f>
        <v>10140.130000000001</v>
      </c>
    </row>
    <row r="20" spans="1:10" ht="15" customHeight="1" x14ac:dyDescent="0.25">
      <c r="A20" s="165"/>
      <c r="B20" s="166"/>
      <c r="C20" s="160"/>
      <c r="D20" s="160"/>
      <c r="E20" s="160"/>
      <c r="F20" s="160"/>
      <c r="G20" s="160"/>
      <c r="H20" s="160"/>
      <c r="I20" s="160"/>
      <c r="J20" s="161"/>
    </row>
    <row r="21" spans="1:10" ht="15.75" customHeight="1" thickBot="1" x14ac:dyDescent="0.3">
      <c r="A21" s="157"/>
      <c r="B21" s="164"/>
      <c r="C21" s="159"/>
      <c r="D21" s="159"/>
      <c r="E21" s="159"/>
      <c r="F21" s="159"/>
      <c r="G21" s="159"/>
      <c r="H21" s="159"/>
      <c r="I21" s="159"/>
      <c r="J21" s="155"/>
    </row>
    <row r="22" spans="1:10" ht="16.5" thickBot="1" x14ac:dyDescent="0.3">
      <c r="A22" s="75">
        <v>4</v>
      </c>
      <c r="B22" s="46" t="s">
        <v>8</v>
      </c>
      <c r="C22" s="10">
        <v>0.75</v>
      </c>
      <c r="D22" s="10">
        <v>6133</v>
      </c>
      <c r="E22" s="10">
        <f>D22*10%</f>
        <v>613.30000000000007</v>
      </c>
      <c r="F22" s="10">
        <f>D22+E22</f>
        <v>6746.3</v>
      </c>
      <c r="G22" s="10">
        <f>F22*30%</f>
        <v>2023.8899999999999</v>
      </c>
      <c r="H22" s="10"/>
      <c r="I22" s="10">
        <f>F22+G22</f>
        <v>8770.19</v>
      </c>
      <c r="J22" s="8">
        <f>I22*C22</f>
        <v>6577.6424999999999</v>
      </c>
    </row>
    <row r="23" spans="1:10" ht="32.25" thickBot="1" x14ac:dyDescent="0.3">
      <c r="A23" s="75">
        <v>5</v>
      </c>
      <c r="B23" s="79" t="s">
        <v>9</v>
      </c>
      <c r="C23" s="81">
        <v>1</v>
      </c>
      <c r="D23" s="81">
        <v>4745</v>
      </c>
      <c r="E23" s="81"/>
      <c r="F23" s="81"/>
      <c r="G23" s="81"/>
      <c r="H23" s="81"/>
      <c r="I23" s="10"/>
      <c r="J23" s="8">
        <f>D23*C23</f>
        <v>4745</v>
      </c>
    </row>
    <row r="24" spans="1:10" ht="23.25" customHeight="1" thickBot="1" x14ac:dyDescent="0.3">
      <c r="A24" s="156">
        <v>6</v>
      </c>
      <c r="B24" s="163" t="s">
        <v>41</v>
      </c>
      <c r="C24" s="175">
        <v>0.5</v>
      </c>
      <c r="D24" s="175">
        <v>7001</v>
      </c>
      <c r="E24" s="175">
        <f>D24*10%</f>
        <v>700.1</v>
      </c>
      <c r="F24" s="175">
        <f t="shared" ref="F24:F26" si="0">D24+E24</f>
        <v>7701.1</v>
      </c>
      <c r="G24" s="175">
        <f>F24*30%</f>
        <v>2310.33</v>
      </c>
      <c r="H24" s="175"/>
      <c r="I24" s="158">
        <f>F24+G24</f>
        <v>10011.43</v>
      </c>
      <c r="J24" s="154">
        <f>C24*I24</f>
        <v>5005.7150000000001</v>
      </c>
    </row>
    <row r="25" spans="1:10" ht="11.25" customHeight="1" thickBot="1" x14ac:dyDescent="0.3">
      <c r="A25" s="157"/>
      <c r="B25" s="164"/>
      <c r="C25" s="175"/>
      <c r="D25" s="175"/>
      <c r="E25" s="175"/>
      <c r="F25" s="175"/>
      <c r="G25" s="175"/>
      <c r="H25" s="175"/>
      <c r="I25" s="159"/>
      <c r="J25" s="155"/>
    </row>
    <row r="26" spans="1:10" ht="32.25" customHeight="1" thickBot="1" x14ac:dyDescent="0.3">
      <c r="A26" s="75">
        <v>7</v>
      </c>
      <c r="B26" s="79" t="s">
        <v>33</v>
      </c>
      <c r="C26" s="81">
        <v>0.25</v>
      </c>
      <c r="D26" s="81">
        <v>7001</v>
      </c>
      <c r="E26" s="81">
        <f>D26*10%</f>
        <v>700.1</v>
      </c>
      <c r="F26" s="81">
        <f t="shared" si="0"/>
        <v>7701.1</v>
      </c>
      <c r="G26" s="81">
        <f>F26*30%</f>
        <v>2310.33</v>
      </c>
      <c r="H26" s="81"/>
      <c r="I26" s="10">
        <f>F26+G26</f>
        <v>10011.43</v>
      </c>
      <c r="J26" s="8">
        <f>I26*C26</f>
        <v>2502.8575000000001</v>
      </c>
    </row>
    <row r="27" spans="1:10" ht="16.5" thickBot="1" x14ac:dyDescent="0.3">
      <c r="A27" s="75">
        <v>8</v>
      </c>
      <c r="B27" s="79" t="s">
        <v>43</v>
      </c>
      <c r="C27" s="81">
        <v>1</v>
      </c>
      <c r="D27" s="81">
        <v>3934</v>
      </c>
      <c r="E27" s="81"/>
      <c r="F27" s="81"/>
      <c r="G27" s="81"/>
      <c r="H27" s="81"/>
      <c r="I27" s="10">
        <f>D27+E25+G27</f>
        <v>3934</v>
      </c>
      <c r="J27" s="8">
        <f>C27*I27</f>
        <v>3934</v>
      </c>
    </row>
    <row r="28" spans="1:10" ht="16.5" thickBot="1" x14ac:dyDescent="0.3">
      <c r="A28" s="75">
        <v>9</v>
      </c>
      <c r="B28" s="79" t="s">
        <v>14</v>
      </c>
      <c r="C28" s="81">
        <v>2</v>
      </c>
      <c r="D28" s="81">
        <v>6133</v>
      </c>
      <c r="E28" s="81">
        <f>D28*10%</f>
        <v>613.30000000000007</v>
      </c>
      <c r="F28" s="81">
        <f>D28+E28</f>
        <v>6746.3</v>
      </c>
      <c r="G28" s="81">
        <f t="shared" ref="G28:G41" si="1">F28*30%</f>
        <v>2023.8899999999999</v>
      </c>
      <c r="H28" s="81"/>
      <c r="I28" s="10">
        <f>F28+G28</f>
        <v>8770.19</v>
      </c>
      <c r="J28" s="8">
        <f t="shared" ref="J28:J41" si="2">C28*I28</f>
        <v>17540.38</v>
      </c>
    </row>
    <row r="29" spans="1:10" ht="32.25" thickBot="1" x14ac:dyDescent="0.3">
      <c r="A29" s="75">
        <v>10</v>
      </c>
      <c r="B29" s="79" t="s">
        <v>316</v>
      </c>
      <c r="C29" s="81">
        <v>0.5</v>
      </c>
      <c r="D29" s="81">
        <v>6133</v>
      </c>
      <c r="E29" s="81"/>
      <c r="F29" s="81">
        <f>D29+E29</f>
        <v>6133</v>
      </c>
      <c r="G29" s="81">
        <f t="shared" si="1"/>
        <v>1839.8999999999999</v>
      </c>
      <c r="H29" s="81"/>
      <c r="I29" s="10">
        <f>F29+G29</f>
        <v>7972.9</v>
      </c>
      <c r="J29" s="8">
        <f t="shared" si="2"/>
        <v>3986.45</v>
      </c>
    </row>
    <row r="30" spans="1:10" ht="32.25" thickBot="1" x14ac:dyDescent="0.3">
      <c r="A30" s="75">
        <v>11</v>
      </c>
      <c r="B30" s="79" t="s">
        <v>40</v>
      </c>
      <c r="C30" s="81">
        <v>1</v>
      </c>
      <c r="D30" s="81">
        <v>7001</v>
      </c>
      <c r="E30" s="81">
        <f>D30*10%</f>
        <v>700.1</v>
      </c>
      <c r="F30" s="81">
        <f>D30+E30</f>
        <v>7701.1</v>
      </c>
      <c r="G30" s="81">
        <f t="shared" si="1"/>
        <v>2310.33</v>
      </c>
      <c r="H30" s="81"/>
      <c r="I30" s="10">
        <f>F30+G30</f>
        <v>10011.43</v>
      </c>
      <c r="J30" s="8">
        <f t="shared" si="2"/>
        <v>10011.43</v>
      </c>
    </row>
    <row r="31" spans="1:10" ht="63.75" thickBot="1" x14ac:dyDescent="0.3">
      <c r="A31" s="75">
        <v>12</v>
      </c>
      <c r="B31" s="79" t="s">
        <v>16</v>
      </c>
      <c r="C31" s="81">
        <v>1</v>
      </c>
      <c r="D31" s="81">
        <v>3934</v>
      </c>
      <c r="E31" s="81"/>
      <c r="F31" s="81"/>
      <c r="G31" s="81"/>
      <c r="H31" s="81"/>
      <c r="I31" s="10">
        <f>D31</f>
        <v>3934</v>
      </c>
      <c r="J31" s="8">
        <f>D31*C31</f>
        <v>3934</v>
      </c>
    </row>
    <row r="32" spans="1:10" ht="16.5" hidden="1" thickBot="1" x14ac:dyDescent="0.3">
      <c r="A32" s="75"/>
      <c r="B32" s="79"/>
      <c r="C32" s="81">
        <v>0</v>
      </c>
      <c r="D32" s="81">
        <v>0</v>
      </c>
      <c r="E32" s="81"/>
      <c r="F32" s="81"/>
      <c r="G32" s="81">
        <f t="shared" si="1"/>
        <v>0</v>
      </c>
      <c r="H32" s="81"/>
      <c r="I32" s="10"/>
      <c r="J32" s="8">
        <f>D32*C32</f>
        <v>0</v>
      </c>
    </row>
    <row r="33" spans="1:10" ht="16.5" thickBot="1" x14ac:dyDescent="0.3">
      <c r="A33" s="75">
        <v>13</v>
      </c>
      <c r="B33" s="79" t="s">
        <v>18</v>
      </c>
      <c r="C33" s="81">
        <v>1</v>
      </c>
      <c r="D33" s="81">
        <v>5005</v>
      </c>
      <c r="E33" s="81"/>
      <c r="F33" s="81"/>
      <c r="G33" s="81">
        <f>D33*30%</f>
        <v>1501.5</v>
      </c>
      <c r="H33" s="81"/>
      <c r="I33" s="10">
        <f>D33+G33</f>
        <v>6506.5</v>
      </c>
      <c r="J33" s="8">
        <f t="shared" si="2"/>
        <v>6506.5</v>
      </c>
    </row>
    <row r="34" spans="1:10" ht="32.25" thickBot="1" x14ac:dyDescent="0.3">
      <c r="A34" s="75">
        <v>14</v>
      </c>
      <c r="B34" s="79" t="s">
        <v>46</v>
      </c>
      <c r="C34" s="81">
        <v>1</v>
      </c>
      <c r="D34" s="65">
        <v>5265</v>
      </c>
      <c r="E34" s="81"/>
      <c r="F34" s="81"/>
      <c r="G34" s="81"/>
      <c r="H34" s="81"/>
      <c r="I34" s="10">
        <f>D34</f>
        <v>5265</v>
      </c>
      <c r="J34" s="8">
        <f>D34</f>
        <v>5265</v>
      </c>
    </row>
    <row r="35" spans="1:10" ht="16.5" thickBot="1" x14ac:dyDescent="0.3">
      <c r="A35" s="75">
        <v>15</v>
      </c>
      <c r="B35" s="79" t="s">
        <v>21</v>
      </c>
      <c r="C35" s="81">
        <v>0.5</v>
      </c>
      <c r="D35" s="81">
        <v>2893</v>
      </c>
      <c r="E35" s="81"/>
      <c r="F35" s="81"/>
      <c r="G35" s="81"/>
      <c r="H35" s="81"/>
      <c r="I35" s="10">
        <f>D35</f>
        <v>2893</v>
      </c>
      <c r="J35" s="8">
        <f>D35*C35</f>
        <v>1446.5</v>
      </c>
    </row>
    <row r="36" spans="1:10" ht="16.5" thickBot="1" x14ac:dyDescent="0.3">
      <c r="A36" s="75">
        <v>16</v>
      </c>
      <c r="B36" s="79" t="s">
        <v>22</v>
      </c>
      <c r="C36" s="81">
        <v>3</v>
      </c>
      <c r="D36" s="81">
        <v>2893</v>
      </c>
      <c r="E36" s="81"/>
      <c r="F36" s="81"/>
      <c r="G36" s="81"/>
      <c r="H36" s="81"/>
      <c r="I36" s="10">
        <f>D36</f>
        <v>2893</v>
      </c>
      <c r="J36" s="8">
        <f>D36*C36</f>
        <v>8679</v>
      </c>
    </row>
    <row r="37" spans="1:10" ht="48" thickBot="1" x14ac:dyDescent="0.3">
      <c r="A37" s="75">
        <v>17</v>
      </c>
      <c r="B37" s="79" t="s">
        <v>23</v>
      </c>
      <c r="C37" s="81">
        <v>3</v>
      </c>
      <c r="D37" s="81">
        <v>2893</v>
      </c>
      <c r="E37" s="81"/>
      <c r="F37" s="81"/>
      <c r="G37" s="81"/>
      <c r="H37" s="81">
        <f>D37*10%</f>
        <v>289.3</v>
      </c>
      <c r="I37" s="10">
        <f>D37+H37</f>
        <v>3182.3</v>
      </c>
      <c r="J37" s="8">
        <f t="shared" si="2"/>
        <v>9546.9000000000015</v>
      </c>
    </row>
    <row r="38" spans="1:10" ht="16.5" thickBot="1" x14ac:dyDescent="0.3">
      <c r="A38" s="75">
        <v>18</v>
      </c>
      <c r="B38" s="46" t="s">
        <v>24</v>
      </c>
      <c r="C38" s="10">
        <v>0.5</v>
      </c>
      <c r="D38" s="10">
        <v>7001</v>
      </c>
      <c r="E38" s="10">
        <f>D38*10%</f>
        <v>700.1</v>
      </c>
      <c r="F38" s="10">
        <f>D38+E38</f>
        <v>7701.1</v>
      </c>
      <c r="G38" s="10">
        <f t="shared" si="1"/>
        <v>2310.33</v>
      </c>
      <c r="H38" s="10"/>
      <c r="I38" s="10">
        <f>F38+G38</f>
        <v>10011.43</v>
      </c>
      <c r="J38" s="8">
        <f t="shared" si="2"/>
        <v>5005.7150000000001</v>
      </c>
    </row>
    <row r="39" spans="1:10" ht="0.75" customHeight="1" thickBot="1" x14ac:dyDescent="0.3">
      <c r="A39" s="75"/>
      <c r="B39" s="46"/>
      <c r="C39" s="10">
        <v>0</v>
      </c>
      <c r="D39" s="10">
        <v>0</v>
      </c>
      <c r="E39" s="10">
        <v>0</v>
      </c>
      <c r="F39" s="10">
        <v>0</v>
      </c>
      <c r="G39" s="10">
        <f t="shared" si="1"/>
        <v>0</v>
      </c>
      <c r="H39" s="10"/>
      <c r="I39" s="10">
        <f>F39+G39</f>
        <v>0</v>
      </c>
      <c r="J39" s="8">
        <f t="shared" si="2"/>
        <v>0</v>
      </c>
    </row>
    <row r="40" spans="1:10" ht="15.75" hidden="1" customHeight="1" thickBot="1" x14ac:dyDescent="0.3">
      <c r="A40" s="75"/>
      <c r="B40" s="46"/>
      <c r="C40" s="10">
        <v>0</v>
      </c>
      <c r="D40" s="10">
        <v>0</v>
      </c>
      <c r="E40" s="10">
        <v>0</v>
      </c>
      <c r="F40" s="10">
        <v>0</v>
      </c>
      <c r="G40" s="10">
        <f t="shared" si="1"/>
        <v>0</v>
      </c>
      <c r="H40" s="10"/>
      <c r="I40" s="10">
        <f>F40+G40</f>
        <v>0</v>
      </c>
      <c r="J40" s="8">
        <f t="shared" si="2"/>
        <v>0</v>
      </c>
    </row>
    <row r="41" spans="1:10" ht="15.75" hidden="1" customHeight="1" thickBot="1" x14ac:dyDescent="0.3">
      <c r="A41" s="75"/>
      <c r="B41" s="46"/>
      <c r="C41" s="10">
        <v>0</v>
      </c>
      <c r="D41" s="10">
        <v>0</v>
      </c>
      <c r="E41" s="10"/>
      <c r="F41" s="10"/>
      <c r="G41" s="10">
        <f t="shared" si="1"/>
        <v>0</v>
      </c>
      <c r="H41" s="10">
        <f>D41*10%</f>
        <v>0</v>
      </c>
      <c r="I41" s="10">
        <f>D41+H41</f>
        <v>0</v>
      </c>
      <c r="J41" s="8">
        <f t="shared" si="2"/>
        <v>0</v>
      </c>
    </row>
    <row r="42" spans="1:10" s="37" customFormat="1" ht="21.75" customHeight="1" x14ac:dyDescent="0.25">
      <c r="A42" s="156"/>
      <c r="B42" s="163" t="s">
        <v>29</v>
      </c>
      <c r="C42" s="158">
        <f>SUM(C15:C41)</f>
        <v>20</v>
      </c>
      <c r="D42" s="158"/>
      <c r="E42" s="158"/>
      <c r="F42" s="73"/>
      <c r="G42" s="158"/>
      <c r="H42" s="158"/>
      <c r="I42" s="73"/>
      <c r="J42" s="154">
        <f>J15+J16+J19+J22+J23+J24+J26+J27+J28+J29+J30+J31+J32+J33+J34+J35+J36+J37+J38+J39+J40+J41</f>
        <v>125640.87</v>
      </c>
    </row>
    <row r="43" spans="1:10" s="37" customFormat="1" ht="9" customHeight="1" thickBot="1" x14ac:dyDescent="0.3">
      <c r="A43" s="157"/>
      <c r="B43" s="164"/>
      <c r="C43" s="159"/>
      <c r="D43" s="159"/>
      <c r="E43" s="159"/>
      <c r="F43" s="74"/>
      <c r="G43" s="159"/>
      <c r="H43" s="159"/>
      <c r="I43" s="74"/>
      <c r="J43" s="155"/>
    </row>
    <row r="44" spans="1:10" s="37" customFormat="1" ht="15.75" x14ac:dyDescent="0.25">
      <c r="A44" s="47"/>
      <c r="B44" s="78"/>
      <c r="C44" s="47"/>
      <c r="D44" s="47"/>
      <c r="E44" s="47"/>
      <c r="F44" s="47"/>
      <c r="G44" s="47"/>
      <c r="H44" s="47"/>
      <c r="I44" s="47"/>
      <c r="J44" s="47"/>
    </row>
    <row r="45" spans="1:10" s="37" customFormat="1" ht="38.25" customHeight="1" x14ac:dyDescent="0.25">
      <c r="A45" s="76"/>
      <c r="B45" s="153" t="s">
        <v>30</v>
      </c>
      <c r="C45" s="153"/>
      <c r="D45" s="153"/>
      <c r="E45" s="153"/>
      <c r="F45" s="153" t="s">
        <v>217</v>
      </c>
      <c r="G45" s="153"/>
      <c r="H45" s="153"/>
      <c r="I45" s="153"/>
      <c r="J45" s="76"/>
    </row>
    <row r="46" spans="1:10" s="37" customFormat="1" ht="36" customHeight="1" x14ac:dyDescent="0.25">
      <c r="A46" s="76"/>
      <c r="B46" s="153" t="s">
        <v>31</v>
      </c>
      <c r="C46" s="153"/>
      <c r="D46" s="153"/>
      <c r="E46" s="153"/>
      <c r="F46" s="153" t="s">
        <v>58</v>
      </c>
      <c r="G46" s="153"/>
      <c r="H46" s="153"/>
      <c r="I46" s="153"/>
      <c r="J46" s="76"/>
    </row>
    <row r="47" spans="1:10" s="37" customFormat="1" ht="30" customHeight="1" x14ac:dyDescent="0.25">
      <c r="A47" s="76"/>
      <c r="B47" s="153" t="s">
        <v>32</v>
      </c>
      <c r="C47" s="153"/>
      <c r="D47" s="153"/>
      <c r="E47" s="153"/>
      <c r="F47" s="153"/>
      <c r="G47" s="153"/>
      <c r="H47" s="153"/>
      <c r="I47" s="153"/>
      <c r="J47" s="76"/>
    </row>
    <row r="48" spans="1:10" ht="15.75" x14ac:dyDescent="0.25">
      <c r="A48" s="76"/>
      <c r="B48" s="76"/>
      <c r="C48" s="76"/>
      <c r="D48" s="76"/>
      <c r="E48" s="76"/>
      <c r="F48" s="76"/>
      <c r="G48" s="76"/>
      <c r="H48" s="76"/>
      <c r="I48" s="76"/>
      <c r="J48" s="76"/>
    </row>
    <row r="49" spans="1:10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x14ac:dyDescent="0.25">
      <c r="A51" s="4"/>
      <c r="B51" s="4"/>
      <c r="C51" s="4"/>
      <c r="D51" s="4"/>
      <c r="E51" s="4"/>
    </row>
    <row r="52" spans="1:10" x14ac:dyDescent="0.25">
      <c r="A52" s="4"/>
      <c r="B52" s="4"/>
      <c r="C52" s="4"/>
      <c r="D52" s="4"/>
      <c r="E52" s="4"/>
    </row>
  </sheetData>
  <mergeCells count="63">
    <mergeCell ref="B24:B25"/>
    <mergeCell ref="H4:J4"/>
    <mergeCell ref="A7:J7"/>
    <mergeCell ref="A8:J8"/>
    <mergeCell ref="A11:J11"/>
    <mergeCell ref="A16:A18"/>
    <mergeCell ref="C16:C18"/>
    <mergeCell ref="D16:D18"/>
    <mergeCell ref="E16:E18"/>
    <mergeCell ref="F16:F18"/>
    <mergeCell ref="G16:G18"/>
    <mergeCell ref="H16:H18"/>
    <mergeCell ref="I16:I18"/>
    <mergeCell ref="J16:J18"/>
    <mergeCell ref="I24:I25"/>
    <mergeCell ref="B16:B18"/>
    <mergeCell ref="G1:I2"/>
    <mergeCell ref="A13:A14"/>
    <mergeCell ref="B13:B14"/>
    <mergeCell ref="C13:C14"/>
    <mergeCell ref="D13:D14"/>
    <mergeCell ref="E13:E14"/>
    <mergeCell ref="G13:G14"/>
    <mergeCell ref="H13:H14"/>
    <mergeCell ref="A3:D3"/>
    <mergeCell ref="B4:C4"/>
    <mergeCell ref="G3:J3"/>
    <mergeCell ref="J13:J14"/>
    <mergeCell ref="F13:F14"/>
    <mergeCell ref="I13:I14"/>
    <mergeCell ref="B10:J10"/>
    <mergeCell ref="A19:A21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J24:J25"/>
    <mergeCell ref="A42:A43"/>
    <mergeCell ref="B42:B43"/>
    <mergeCell ref="C42:C43"/>
    <mergeCell ref="D42:D43"/>
    <mergeCell ref="E42:E43"/>
    <mergeCell ref="G42:G43"/>
    <mergeCell ref="H42:H43"/>
    <mergeCell ref="J42:J43"/>
    <mergeCell ref="A24:A25"/>
    <mergeCell ref="C24:C25"/>
    <mergeCell ref="D24:D25"/>
    <mergeCell ref="E24:E25"/>
    <mergeCell ref="F24:F25"/>
    <mergeCell ref="G24:G25"/>
    <mergeCell ref="H24:H25"/>
    <mergeCell ref="B45:E45"/>
    <mergeCell ref="F45:I45"/>
    <mergeCell ref="B46:E46"/>
    <mergeCell ref="F46:I46"/>
    <mergeCell ref="B47:E47"/>
    <mergeCell ref="F47:I47"/>
  </mergeCells>
  <pageMargins left="0.7" right="0.7" top="0.75" bottom="0.75" header="0.3" footer="0.3"/>
  <pageSetup paperSize="9" scale="74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G1" sqref="G1:J2"/>
    </sheetView>
  </sheetViews>
  <sheetFormatPr defaultRowHeight="15" x14ac:dyDescent="0.25"/>
  <cols>
    <col min="1" max="1" width="4.42578125" customWidth="1"/>
    <col min="2" max="2" width="23.85546875" style="17" customWidth="1"/>
    <col min="3" max="3" width="9.5703125" bestFit="1" customWidth="1"/>
    <col min="4" max="4" width="9.28515625" bestFit="1" customWidth="1"/>
    <col min="5" max="5" width="10.140625" customWidth="1"/>
    <col min="6" max="7" width="9.28515625" customWidth="1"/>
    <col min="8" max="8" width="7.5703125" customWidth="1"/>
    <col min="9" max="9" width="10.7109375" customWidth="1"/>
    <col min="10" max="10" width="10.28515625" customWidth="1"/>
  </cols>
  <sheetData>
    <row r="1" spans="1:10" ht="18.75" customHeight="1" x14ac:dyDescent="0.25">
      <c r="A1" s="47"/>
      <c r="B1" s="47"/>
      <c r="C1" s="71"/>
      <c r="D1" s="71"/>
      <c r="E1" s="47"/>
      <c r="F1" s="49"/>
      <c r="G1" s="182" t="s">
        <v>218</v>
      </c>
      <c r="H1" s="182"/>
      <c r="I1" s="182"/>
      <c r="J1" s="182"/>
    </row>
    <row r="2" spans="1:10" ht="15" customHeight="1" x14ac:dyDescent="0.25">
      <c r="A2" s="47"/>
      <c r="B2" s="47"/>
      <c r="C2" s="71"/>
      <c r="D2" s="71"/>
      <c r="E2" s="47"/>
      <c r="F2" s="50"/>
      <c r="G2" s="182"/>
      <c r="H2" s="182"/>
      <c r="I2" s="182"/>
      <c r="J2" s="182"/>
    </row>
    <row r="3" spans="1:10" ht="67.5" customHeight="1" x14ac:dyDescent="0.25">
      <c r="A3" s="169" t="s">
        <v>196</v>
      </c>
      <c r="B3" s="169"/>
      <c r="C3" s="169"/>
      <c r="D3" s="169"/>
      <c r="E3" s="47"/>
      <c r="F3" s="50"/>
      <c r="G3" s="170" t="s">
        <v>288</v>
      </c>
      <c r="H3" s="170"/>
      <c r="I3" s="170"/>
      <c r="J3" s="170"/>
    </row>
    <row r="4" spans="1:10" ht="19.5" customHeight="1" x14ac:dyDescent="0.25">
      <c r="A4" s="47"/>
      <c r="B4" s="167" t="s">
        <v>189</v>
      </c>
      <c r="C4" s="167"/>
      <c r="D4" s="71"/>
      <c r="E4" s="47"/>
      <c r="F4" s="50"/>
      <c r="G4" s="50"/>
      <c r="H4" s="50"/>
      <c r="I4" s="171" t="s">
        <v>52</v>
      </c>
      <c r="J4" s="171"/>
    </row>
    <row r="5" spans="1:10" ht="15.75" x14ac:dyDescent="0.25">
      <c r="A5" s="167" t="s">
        <v>184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0" ht="15.75" x14ac:dyDescent="0.25">
      <c r="A6" s="167" t="s">
        <v>180</v>
      </c>
      <c r="B6" s="167"/>
      <c r="C6" s="167"/>
      <c r="D6" s="167"/>
      <c r="E6" s="167"/>
      <c r="F6" s="167"/>
      <c r="G6" s="167"/>
      <c r="H6" s="167"/>
      <c r="I6" s="167"/>
      <c r="J6" s="167"/>
    </row>
    <row r="7" spans="1:10" ht="15.75" x14ac:dyDescent="0.25">
      <c r="A7" s="47"/>
      <c r="B7" s="78"/>
      <c r="C7" s="47"/>
      <c r="D7" s="47"/>
      <c r="E7" s="47"/>
      <c r="F7" s="47"/>
      <c r="G7" s="47"/>
      <c r="H7" s="47"/>
      <c r="I7" s="47"/>
      <c r="J7" s="47"/>
    </row>
    <row r="8" spans="1:10" ht="15.75" x14ac:dyDescent="0.25">
      <c r="A8" s="167" t="s">
        <v>47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6.5" thickBot="1" x14ac:dyDescent="0.3">
      <c r="A9" s="47"/>
      <c r="B9" s="78"/>
      <c r="C9" s="47"/>
      <c r="D9" s="47"/>
      <c r="E9" s="47"/>
      <c r="F9" s="47"/>
      <c r="G9" s="47"/>
      <c r="H9" s="47"/>
      <c r="I9" s="47"/>
      <c r="J9" s="47"/>
    </row>
    <row r="10" spans="1:10" ht="25.5" customHeight="1" x14ac:dyDescent="0.25">
      <c r="A10" s="156"/>
      <c r="B10" s="163"/>
      <c r="C10" s="156" t="s">
        <v>307</v>
      </c>
      <c r="D10" s="156" t="s">
        <v>2</v>
      </c>
      <c r="E10" s="156" t="s">
        <v>3</v>
      </c>
      <c r="F10" s="156" t="s">
        <v>175</v>
      </c>
      <c r="G10" s="156" t="s">
        <v>120</v>
      </c>
      <c r="H10" s="180" t="s">
        <v>121</v>
      </c>
      <c r="I10" s="156" t="s">
        <v>176</v>
      </c>
      <c r="J10" s="156" t="s">
        <v>122</v>
      </c>
    </row>
    <row r="11" spans="1:10" ht="66.75" customHeight="1" thickBot="1" x14ac:dyDescent="0.3">
      <c r="A11" s="157"/>
      <c r="B11" s="164"/>
      <c r="C11" s="157"/>
      <c r="D11" s="157"/>
      <c r="E11" s="157"/>
      <c r="F11" s="157"/>
      <c r="G11" s="157"/>
      <c r="H11" s="181"/>
      <c r="I11" s="157"/>
      <c r="J11" s="157"/>
    </row>
    <row r="12" spans="1:10" ht="16.5" thickBot="1" x14ac:dyDescent="0.3">
      <c r="A12" s="75">
        <v>1</v>
      </c>
      <c r="B12" s="46" t="s">
        <v>48</v>
      </c>
      <c r="C12" s="10">
        <v>1</v>
      </c>
      <c r="D12" s="10">
        <v>8679</v>
      </c>
      <c r="E12" s="10">
        <f>D12*10%</f>
        <v>867.90000000000009</v>
      </c>
      <c r="F12" s="10">
        <f>D12+E12</f>
        <v>9546.9</v>
      </c>
      <c r="G12" s="10">
        <f>F12*30%</f>
        <v>2864.0699999999997</v>
      </c>
      <c r="H12" s="10"/>
      <c r="I12" s="10">
        <f>D12+E12+G12+H12</f>
        <v>12410.97</v>
      </c>
      <c r="J12" s="8">
        <f>I12*C12</f>
        <v>12410.97</v>
      </c>
    </row>
    <row r="13" spans="1:10" ht="15.75" customHeight="1" x14ac:dyDescent="0.25">
      <c r="A13" s="156">
        <v>2</v>
      </c>
      <c r="B13" s="163" t="s">
        <v>289</v>
      </c>
      <c r="C13" s="158">
        <v>1.5</v>
      </c>
      <c r="D13" s="158">
        <v>8245</v>
      </c>
      <c r="E13" s="158">
        <f>D13*10%</f>
        <v>824.5</v>
      </c>
      <c r="F13" s="158">
        <f>D13+E13</f>
        <v>9069.5</v>
      </c>
      <c r="G13" s="158">
        <f>F13*30%</f>
        <v>2720.85</v>
      </c>
      <c r="H13" s="158"/>
      <c r="I13" s="158">
        <f>F13+G13</f>
        <v>11790.35</v>
      </c>
      <c r="J13" s="154">
        <f>I13*C13</f>
        <v>17685.525000000001</v>
      </c>
    </row>
    <row r="14" spans="1:10" x14ac:dyDescent="0.25">
      <c r="A14" s="165"/>
      <c r="B14" s="166"/>
      <c r="C14" s="160"/>
      <c r="D14" s="160"/>
      <c r="E14" s="160"/>
      <c r="F14" s="160"/>
      <c r="G14" s="160"/>
      <c r="H14" s="160"/>
      <c r="I14" s="160"/>
      <c r="J14" s="161"/>
    </row>
    <row r="15" spans="1:10" ht="16.5" customHeight="1" thickBot="1" x14ac:dyDescent="0.3">
      <c r="A15" s="157"/>
      <c r="B15" s="164"/>
      <c r="C15" s="159"/>
      <c r="D15" s="159"/>
      <c r="E15" s="159"/>
      <c r="F15" s="159"/>
      <c r="G15" s="159"/>
      <c r="H15" s="159"/>
      <c r="I15" s="159"/>
      <c r="J15" s="155"/>
    </row>
    <row r="16" spans="1:10" ht="15" customHeight="1" x14ac:dyDescent="0.25">
      <c r="A16" s="156">
        <v>3</v>
      </c>
      <c r="B16" s="163" t="s">
        <v>292</v>
      </c>
      <c r="C16" s="158">
        <v>1</v>
      </c>
      <c r="D16" s="158">
        <v>8245</v>
      </c>
      <c r="E16" s="158">
        <f>D16*10%</f>
        <v>824.5</v>
      </c>
      <c r="F16" s="158">
        <f>D16+E16</f>
        <v>9069.5</v>
      </c>
      <c r="G16" s="158">
        <f>F16*30%</f>
        <v>2720.85</v>
      </c>
      <c r="H16" s="158"/>
      <c r="I16" s="158">
        <f>F16+G16</f>
        <v>11790.35</v>
      </c>
      <c r="J16" s="154">
        <f>I16*C16</f>
        <v>11790.35</v>
      </c>
    </row>
    <row r="17" spans="1:10" ht="15" customHeight="1" x14ac:dyDescent="0.25">
      <c r="A17" s="165"/>
      <c r="B17" s="166"/>
      <c r="C17" s="160"/>
      <c r="D17" s="160"/>
      <c r="E17" s="160"/>
      <c r="F17" s="160"/>
      <c r="G17" s="160"/>
      <c r="H17" s="160"/>
      <c r="I17" s="160"/>
      <c r="J17" s="161"/>
    </row>
    <row r="18" spans="1:10" ht="15.75" customHeight="1" thickBot="1" x14ac:dyDescent="0.3">
      <c r="A18" s="157"/>
      <c r="B18" s="164"/>
      <c r="C18" s="159"/>
      <c r="D18" s="159"/>
      <c r="E18" s="159"/>
      <c r="F18" s="159"/>
      <c r="G18" s="159"/>
      <c r="H18" s="159"/>
      <c r="I18" s="159"/>
      <c r="J18" s="155"/>
    </row>
    <row r="19" spans="1:10" ht="16.5" thickBot="1" x14ac:dyDescent="0.3">
      <c r="A19" s="75">
        <v>4</v>
      </c>
      <c r="B19" s="46" t="s">
        <v>8</v>
      </c>
      <c r="C19" s="10">
        <v>1</v>
      </c>
      <c r="D19" s="10">
        <v>6133</v>
      </c>
      <c r="E19" s="10">
        <f>D19*10%</f>
        <v>613.30000000000007</v>
      </c>
      <c r="F19" s="10">
        <f>D19+E19</f>
        <v>6746.3</v>
      </c>
      <c r="G19" s="10">
        <f>F19*30%</f>
        <v>2023.8899999999999</v>
      </c>
      <c r="H19" s="10"/>
      <c r="I19" s="10">
        <f>F19+G19</f>
        <v>8770.19</v>
      </c>
      <c r="J19" s="8">
        <f>I19*C19</f>
        <v>8770.19</v>
      </c>
    </row>
    <row r="20" spans="1:10" ht="32.25" thickBot="1" x14ac:dyDescent="0.3">
      <c r="A20" s="75">
        <v>5</v>
      </c>
      <c r="B20" s="46" t="s">
        <v>9</v>
      </c>
      <c r="C20" s="10">
        <v>1</v>
      </c>
      <c r="D20" s="10">
        <v>4745</v>
      </c>
      <c r="E20" s="10"/>
      <c r="F20" s="10">
        <f t="shared" ref="F20:F23" si="0">D20+E20</f>
        <v>4745</v>
      </c>
      <c r="G20" s="10"/>
      <c r="H20" s="10"/>
      <c r="I20" s="10"/>
      <c r="J20" s="8">
        <f>D20*C20</f>
        <v>4745</v>
      </c>
    </row>
    <row r="21" spans="1:10" ht="23.25" customHeight="1" x14ac:dyDescent="0.25">
      <c r="A21" s="156">
        <v>6</v>
      </c>
      <c r="B21" s="163" t="s">
        <v>41</v>
      </c>
      <c r="C21" s="158">
        <v>1</v>
      </c>
      <c r="D21" s="158">
        <v>7001</v>
      </c>
      <c r="E21" s="158">
        <f>D21*10%</f>
        <v>700.1</v>
      </c>
      <c r="F21" s="158">
        <f t="shared" si="0"/>
        <v>7701.1</v>
      </c>
      <c r="G21" s="158">
        <f>F21*30%</f>
        <v>2310.33</v>
      </c>
      <c r="H21" s="158"/>
      <c r="I21" s="158">
        <f>F21+G21</f>
        <v>10011.43</v>
      </c>
      <c r="J21" s="154">
        <f>C21*I21</f>
        <v>10011.43</v>
      </c>
    </row>
    <row r="22" spans="1:10" ht="11.25" customHeight="1" thickBot="1" x14ac:dyDescent="0.3">
      <c r="A22" s="157"/>
      <c r="B22" s="164"/>
      <c r="C22" s="159"/>
      <c r="D22" s="159"/>
      <c r="E22" s="159"/>
      <c r="F22" s="159"/>
      <c r="G22" s="159"/>
      <c r="H22" s="159"/>
      <c r="I22" s="159"/>
      <c r="J22" s="155"/>
    </row>
    <row r="23" spans="1:10" ht="32.25" customHeight="1" thickBot="1" x14ac:dyDescent="0.3">
      <c r="A23" s="75">
        <v>7</v>
      </c>
      <c r="B23" s="46" t="s">
        <v>33</v>
      </c>
      <c r="C23" s="10">
        <v>0.75</v>
      </c>
      <c r="D23" s="10">
        <v>7001</v>
      </c>
      <c r="E23" s="10">
        <f>D23*10%</f>
        <v>700.1</v>
      </c>
      <c r="F23" s="10">
        <f t="shared" si="0"/>
        <v>7701.1</v>
      </c>
      <c r="G23" s="10">
        <f>F23*30%</f>
        <v>2310.33</v>
      </c>
      <c r="H23" s="10"/>
      <c r="I23" s="10">
        <f>F23+G23</f>
        <v>10011.43</v>
      </c>
      <c r="J23" s="8">
        <f>I23*C23</f>
        <v>7508.5725000000002</v>
      </c>
    </row>
    <row r="24" spans="1:10" ht="16.5" thickBot="1" x14ac:dyDescent="0.3">
      <c r="A24" s="75">
        <v>8</v>
      </c>
      <c r="B24" s="46" t="s">
        <v>43</v>
      </c>
      <c r="C24" s="10">
        <v>1</v>
      </c>
      <c r="D24" s="10">
        <v>3934</v>
      </c>
      <c r="E24" s="10"/>
      <c r="F24" s="10"/>
      <c r="G24" s="10">
        <f t="shared" ref="G24:G35" si="1">F24*30%</f>
        <v>0</v>
      </c>
      <c r="H24" s="10"/>
      <c r="I24" s="10">
        <f>D24+E22+G24</f>
        <v>3934</v>
      </c>
      <c r="J24" s="8">
        <f>C24*I24</f>
        <v>3934</v>
      </c>
    </row>
    <row r="25" spans="1:10" ht="32.25" thickBot="1" x14ac:dyDescent="0.3">
      <c r="A25" s="75">
        <v>9</v>
      </c>
      <c r="B25" s="46" t="s">
        <v>174</v>
      </c>
      <c r="C25" s="10">
        <v>1</v>
      </c>
      <c r="D25" s="10">
        <v>7001</v>
      </c>
      <c r="E25" s="10">
        <f>D25*10%</f>
        <v>700.1</v>
      </c>
      <c r="F25" s="10">
        <f t="shared" ref="F25" si="2">D25+E25</f>
        <v>7701.1</v>
      </c>
      <c r="G25" s="10">
        <f>F25*30%</f>
        <v>2310.33</v>
      </c>
      <c r="H25" s="10"/>
      <c r="I25" s="10">
        <f>F25+G25</f>
        <v>10011.43</v>
      </c>
      <c r="J25" s="8">
        <f>I25*C25</f>
        <v>10011.43</v>
      </c>
    </row>
    <row r="26" spans="1:10" ht="16.5" thickBot="1" x14ac:dyDescent="0.3">
      <c r="A26" s="75">
        <v>10</v>
      </c>
      <c r="B26" s="46" t="s">
        <v>14</v>
      </c>
      <c r="C26" s="10">
        <v>5</v>
      </c>
      <c r="D26" s="10">
        <v>6133</v>
      </c>
      <c r="E26" s="10">
        <f>D26*10%</f>
        <v>613.30000000000007</v>
      </c>
      <c r="F26" s="10">
        <f>D26+E26</f>
        <v>6746.3</v>
      </c>
      <c r="G26" s="10">
        <f t="shared" si="1"/>
        <v>2023.8899999999999</v>
      </c>
      <c r="H26" s="10"/>
      <c r="I26" s="10">
        <f>F26+G26</f>
        <v>8770.19</v>
      </c>
      <c r="J26" s="8">
        <f t="shared" ref="J26:J35" si="3">C26*I26</f>
        <v>43850.950000000004</v>
      </c>
    </row>
    <row r="27" spans="1:10" ht="32.25" thickBot="1" x14ac:dyDescent="0.3">
      <c r="A27" s="75">
        <v>11</v>
      </c>
      <c r="B27" s="46" t="s">
        <v>316</v>
      </c>
      <c r="C27" s="10">
        <v>1</v>
      </c>
      <c r="D27" s="10">
        <v>6133</v>
      </c>
      <c r="E27" s="10"/>
      <c r="F27" s="10">
        <f>D27+E27</f>
        <v>6133</v>
      </c>
      <c r="G27" s="10">
        <f t="shared" si="1"/>
        <v>1839.8999999999999</v>
      </c>
      <c r="H27" s="10"/>
      <c r="I27" s="10">
        <f>F27+G27</f>
        <v>7972.9</v>
      </c>
      <c r="J27" s="8">
        <f t="shared" si="3"/>
        <v>7972.9</v>
      </c>
    </row>
    <row r="28" spans="1:10" ht="32.25" thickBot="1" x14ac:dyDescent="0.3">
      <c r="A28" s="75">
        <v>12</v>
      </c>
      <c r="B28" s="46" t="s">
        <v>40</v>
      </c>
      <c r="C28" s="10">
        <v>3</v>
      </c>
      <c r="D28" s="10">
        <v>7001</v>
      </c>
      <c r="E28" s="10">
        <f>D28*10%</f>
        <v>700.1</v>
      </c>
      <c r="F28" s="10">
        <f>D28+E28</f>
        <v>7701.1</v>
      </c>
      <c r="G28" s="10">
        <f t="shared" si="1"/>
        <v>2310.33</v>
      </c>
      <c r="H28" s="10"/>
      <c r="I28" s="10">
        <f>F28+G28</f>
        <v>10011.43</v>
      </c>
      <c r="J28" s="8">
        <f t="shared" si="3"/>
        <v>30034.29</v>
      </c>
    </row>
    <row r="29" spans="1:10" ht="16.5" thickBot="1" x14ac:dyDescent="0.3">
      <c r="A29" s="75">
        <v>13</v>
      </c>
      <c r="B29" s="46" t="s">
        <v>24</v>
      </c>
      <c r="C29" s="10">
        <v>0.75</v>
      </c>
      <c r="D29" s="10">
        <v>7001</v>
      </c>
      <c r="E29" s="10">
        <f>D29*10%</f>
        <v>700.1</v>
      </c>
      <c r="F29" s="10">
        <f>D29+E29</f>
        <v>7701.1</v>
      </c>
      <c r="G29" s="10">
        <f t="shared" ref="G29" si="4">F29*30%</f>
        <v>2310.33</v>
      </c>
      <c r="H29" s="10"/>
      <c r="I29" s="10">
        <f>F29+G29</f>
        <v>10011.43</v>
      </c>
      <c r="J29" s="8">
        <f t="shared" ref="J29" si="5">C29*I29</f>
        <v>7508.5725000000002</v>
      </c>
    </row>
    <row r="30" spans="1:10" ht="16.5" thickBot="1" x14ac:dyDescent="0.3">
      <c r="A30" s="75">
        <v>14</v>
      </c>
      <c r="B30" s="46" t="s">
        <v>18</v>
      </c>
      <c r="C30" s="10">
        <v>1</v>
      </c>
      <c r="D30" s="10">
        <v>5005</v>
      </c>
      <c r="E30" s="10"/>
      <c r="F30" s="10"/>
      <c r="G30" s="10">
        <f>D30*30%</f>
        <v>1501.5</v>
      </c>
      <c r="H30" s="10"/>
      <c r="I30" s="10">
        <f>D30+G30</f>
        <v>6506.5</v>
      </c>
      <c r="J30" s="8">
        <f t="shared" si="3"/>
        <v>6506.5</v>
      </c>
    </row>
    <row r="31" spans="1:10" ht="32.25" thickBot="1" x14ac:dyDescent="0.3">
      <c r="A31" s="75">
        <v>15</v>
      </c>
      <c r="B31" s="46" t="s">
        <v>49</v>
      </c>
      <c r="C31" s="10">
        <v>0.5</v>
      </c>
      <c r="D31" s="12">
        <v>4455</v>
      </c>
      <c r="E31" s="10"/>
      <c r="F31" s="10"/>
      <c r="G31" s="10"/>
      <c r="H31" s="10"/>
      <c r="I31" s="10">
        <f>D31+E31+G31+H31</f>
        <v>4455</v>
      </c>
      <c r="J31" s="8">
        <f>I31*C31</f>
        <v>2227.5</v>
      </c>
    </row>
    <row r="32" spans="1:10" ht="16.5" thickBot="1" x14ac:dyDescent="0.3">
      <c r="A32" s="75">
        <v>16</v>
      </c>
      <c r="B32" s="46" t="s">
        <v>21</v>
      </c>
      <c r="C32" s="10">
        <v>0.5</v>
      </c>
      <c r="D32" s="10">
        <v>2893</v>
      </c>
      <c r="E32" s="10"/>
      <c r="F32" s="10"/>
      <c r="G32" s="10"/>
      <c r="H32" s="10"/>
      <c r="I32" s="10">
        <f>D32+E32+H32</f>
        <v>2893</v>
      </c>
      <c r="J32" s="8">
        <f>I32*C32</f>
        <v>1446.5</v>
      </c>
    </row>
    <row r="33" spans="1:10" ht="32.25" thickBot="1" x14ac:dyDescent="0.3">
      <c r="A33" s="75">
        <v>17</v>
      </c>
      <c r="B33" s="46" t="s">
        <v>50</v>
      </c>
      <c r="C33" s="10">
        <v>3.5</v>
      </c>
      <c r="D33" s="10">
        <v>2893</v>
      </c>
      <c r="E33" s="10"/>
      <c r="F33" s="10"/>
      <c r="G33" s="10"/>
      <c r="H33" s="10"/>
      <c r="I33" s="10"/>
      <c r="J33" s="8">
        <f>D33*C33</f>
        <v>10125.5</v>
      </c>
    </row>
    <row r="34" spans="1:10" ht="47.25" customHeight="1" thickBot="1" x14ac:dyDescent="0.3">
      <c r="A34" s="75">
        <v>18</v>
      </c>
      <c r="B34" s="46" t="s">
        <v>23</v>
      </c>
      <c r="C34" s="10">
        <v>6</v>
      </c>
      <c r="D34" s="10">
        <v>2893</v>
      </c>
      <c r="E34" s="10"/>
      <c r="F34" s="10"/>
      <c r="G34" s="10"/>
      <c r="H34" s="10">
        <f>D34*10%</f>
        <v>289.3</v>
      </c>
      <c r="I34" s="10">
        <f>D34+H34</f>
        <v>3182.3</v>
      </c>
      <c r="J34" s="8">
        <f t="shared" si="3"/>
        <v>19093.800000000003</v>
      </c>
    </row>
    <row r="35" spans="1:10" ht="16.5" hidden="1" thickBot="1" x14ac:dyDescent="0.3">
      <c r="A35" s="75"/>
      <c r="B35" s="46"/>
      <c r="C35" s="10"/>
      <c r="D35" s="10"/>
      <c r="E35" s="10"/>
      <c r="F35" s="10">
        <f>D35+E35</f>
        <v>0</v>
      </c>
      <c r="G35" s="10">
        <f t="shared" si="1"/>
        <v>0</v>
      </c>
      <c r="H35" s="10"/>
      <c r="I35" s="10">
        <f>F35+G35</f>
        <v>0</v>
      </c>
      <c r="J35" s="8">
        <f t="shared" si="3"/>
        <v>0</v>
      </c>
    </row>
    <row r="36" spans="1:10" ht="70.5" customHeight="1" thickBot="1" x14ac:dyDescent="0.3">
      <c r="A36" s="75">
        <v>19</v>
      </c>
      <c r="B36" s="46" t="s">
        <v>51</v>
      </c>
      <c r="C36" s="10">
        <v>0.5</v>
      </c>
      <c r="D36" s="10">
        <v>3934</v>
      </c>
      <c r="E36" s="10"/>
      <c r="F36" s="10"/>
      <c r="G36" s="10"/>
      <c r="H36" s="10"/>
      <c r="I36" s="10">
        <f>D36+E36+G36+H36</f>
        <v>3934</v>
      </c>
      <c r="J36" s="8">
        <f>I36*C36</f>
        <v>1967</v>
      </c>
    </row>
    <row r="37" spans="1:10" ht="79.5" customHeight="1" thickBot="1" x14ac:dyDescent="0.3">
      <c r="A37" s="75">
        <v>20</v>
      </c>
      <c r="B37" s="46" t="s">
        <v>16</v>
      </c>
      <c r="C37" s="10">
        <v>1</v>
      </c>
      <c r="D37" s="10">
        <v>3934</v>
      </c>
      <c r="E37" s="10"/>
      <c r="F37" s="10"/>
      <c r="G37" s="10"/>
      <c r="H37" s="10"/>
      <c r="I37" s="10"/>
      <c r="J37" s="8">
        <f>D37*C37</f>
        <v>3934</v>
      </c>
    </row>
    <row r="38" spans="1:10" ht="15.75" customHeight="1" thickBot="1" x14ac:dyDescent="0.3">
      <c r="A38" s="75">
        <v>21</v>
      </c>
      <c r="B38" s="46" t="s">
        <v>35</v>
      </c>
      <c r="C38" s="10">
        <v>1</v>
      </c>
      <c r="D38" s="10">
        <v>3934</v>
      </c>
      <c r="E38" s="10"/>
      <c r="F38" s="10"/>
      <c r="G38" s="10"/>
      <c r="H38" s="10">
        <f>D38*10%</f>
        <v>393.40000000000003</v>
      </c>
      <c r="I38" s="10">
        <f>D38+H38</f>
        <v>4327.3999999999996</v>
      </c>
      <c r="J38" s="8">
        <f>I38*C38</f>
        <v>4327.3999999999996</v>
      </c>
    </row>
    <row r="39" spans="1:10" ht="15.75" hidden="1" customHeight="1" thickBot="1" x14ac:dyDescent="0.3">
      <c r="A39" s="77"/>
      <c r="B39" s="68"/>
      <c r="C39" s="11"/>
      <c r="D39" s="11"/>
      <c r="E39" s="11"/>
      <c r="F39" s="11"/>
      <c r="G39" s="11"/>
      <c r="H39" s="11"/>
      <c r="I39" s="11"/>
      <c r="J39" s="9"/>
    </row>
    <row r="40" spans="1:10" ht="1.5" hidden="1" customHeight="1" thickBot="1" x14ac:dyDescent="0.3">
      <c r="A40" s="77"/>
      <c r="B40" s="68"/>
      <c r="C40" s="11"/>
      <c r="D40" s="11"/>
      <c r="E40" s="11"/>
      <c r="F40" s="11"/>
      <c r="G40" s="11"/>
      <c r="H40" s="11"/>
      <c r="I40" s="11"/>
      <c r="J40" s="9"/>
    </row>
    <row r="41" spans="1:10" s="18" customFormat="1" ht="15.75" customHeight="1" x14ac:dyDescent="0.25">
      <c r="A41" s="156"/>
      <c r="B41" s="163" t="s">
        <v>29</v>
      </c>
      <c r="C41" s="158">
        <f>SUM(C12:C38)</f>
        <v>33</v>
      </c>
      <c r="D41" s="158"/>
      <c r="E41" s="158"/>
      <c r="F41" s="158"/>
      <c r="G41" s="158"/>
      <c r="H41" s="158"/>
      <c r="I41" s="158"/>
      <c r="J41" s="154">
        <f>SUM(J12:J38)</f>
        <v>225862.38000000003</v>
      </c>
    </row>
    <row r="42" spans="1:10" s="18" customFormat="1" ht="15.75" thickBot="1" x14ac:dyDescent="0.3">
      <c r="A42" s="157"/>
      <c r="B42" s="164"/>
      <c r="C42" s="159"/>
      <c r="D42" s="159"/>
      <c r="E42" s="159"/>
      <c r="F42" s="159"/>
      <c r="G42" s="159"/>
      <c r="H42" s="159"/>
      <c r="I42" s="159"/>
      <c r="J42" s="155"/>
    </row>
    <row r="43" spans="1:10" s="18" customFormat="1" ht="15.75" x14ac:dyDescent="0.25">
      <c r="A43" s="47"/>
      <c r="B43" s="78"/>
      <c r="C43" s="47"/>
      <c r="D43" s="47"/>
      <c r="E43" s="47"/>
      <c r="F43" s="47"/>
      <c r="G43" s="47"/>
      <c r="H43" s="47"/>
      <c r="I43" s="47"/>
      <c r="J43" s="47"/>
    </row>
    <row r="44" spans="1:10" s="18" customFormat="1" ht="31.5" customHeight="1" x14ac:dyDescent="0.25">
      <c r="A44" s="76"/>
      <c r="B44" s="153" t="s">
        <v>30</v>
      </c>
      <c r="C44" s="153"/>
      <c r="D44" s="153"/>
      <c r="E44" s="153"/>
      <c r="F44" s="153" t="s">
        <v>156</v>
      </c>
      <c r="G44" s="153"/>
      <c r="H44" s="153"/>
      <c r="I44" s="153"/>
      <c r="J44" s="76"/>
    </row>
    <row r="45" spans="1:10" s="18" customFormat="1" ht="32.25" customHeight="1" x14ac:dyDescent="0.25">
      <c r="A45" s="76"/>
      <c r="B45" s="153" t="s">
        <v>31</v>
      </c>
      <c r="C45" s="153"/>
      <c r="D45" s="153"/>
      <c r="E45" s="153"/>
      <c r="F45" s="153" t="s">
        <v>58</v>
      </c>
      <c r="G45" s="153"/>
      <c r="H45" s="153"/>
      <c r="I45" s="153"/>
      <c r="J45" s="76"/>
    </row>
    <row r="46" spans="1:10" s="18" customFormat="1" ht="29.25" customHeight="1" x14ac:dyDescent="0.25">
      <c r="A46" s="76"/>
      <c r="B46" s="153" t="s">
        <v>32</v>
      </c>
      <c r="C46" s="153"/>
      <c r="D46" s="153"/>
      <c r="E46" s="153"/>
      <c r="F46" s="153"/>
      <c r="G46" s="153"/>
      <c r="H46" s="153"/>
      <c r="I46" s="153"/>
      <c r="J46" s="76"/>
    </row>
    <row r="47" spans="1:1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</row>
    <row r="48" spans="1:10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</row>
    <row r="49" spans="1:10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</row>
    <row r="50" spans="1:10" x14ac:dyDescent="0.25">
      <c r="A50" s="4"/>
      <c r="B50" s="4"/>
      <c r="C50" s="4"/>
      <c r="D50" s="4"/>
      <c r="E50" s="4"/>
    </row>
    <row r="51" spans="1:10" x14ac:dyDescent="0.25">
      <c r="A51" s="4"/>
      <c r="B51" s="4"/>
      <c r="C51" s="4"/>
      <c r="D51" s="4"/>
      <c r="E51" s="4"/>
    </row>
  </sheetData>
  <mergeCells count="64">
    <mergeCell ref="A3:D3"/>
    <mergeCell ref="B4:C4"/>
    <mergeCell ref="G3:J3"/>
    <mergeCell ref="E10:E11"/>
    <mergeCell ref="C13:C15"/>
    <mergeCell ref="D13:D15"/>
    <mergeCell ref="E13:E15"/>
    <mergeCell ref="D10:D11"/>
    <mergeCell ref="F10:F11"/>
    <mergeCell ref="I10:I11"/>
    <mergeCell ref="B13:B15"/>
    <mergeCell ref="I4:J4"/>
    <mergeCell ref="J10:J11"/>
    <mergeCell ref="I13:I15"/>
    <mergeCell ref="G1:J2"/>
    <mergeCell ref="B44:E44"/>
    <mergeCell ref="F44:I44"/>
    <mergeCell ref="A21:A22"/>
    <mergeCell ref="C21:C22"/>
    <mergeCell ref="D21:D22"/>
    <mergeCell ref="E21:E22"/>
    <mergeCell ref="F21:F22"/>
    <mergeCell ref="B21:B22"/>
    <mergeCell ref="J21:J22"/>
    <mergeCell ref="I21:I22"/>
    <mergeCell ref="J41:J42"/>
    <mergeCell ref="G21:G22"/>
    <mergeCell ref="A41:A42"/>
    <mergeCell ref="B41:B42"/>
    <mergeCell ref="C41:C42"/>
    <mergeCell ref="H21:H22"/>
    <mergeCell ref="I16:I18"/>
    <mergeCell ref="A5:J5"/>
    <mergeCell ref="A6:J6"/>
    <mergeCell ref="A8:J8"/>
    <mergeCell ref="A13:A15"/>
    <mergeCell ref="A16:A18"/>
    <mergeCell ref="A10:A11"/>
    <mergeCell ref="B10:B11"/>
    <mergeCell ref="C10:C11"/>
    <mergeCell ref="J13:J15"/>
    <mergeCell ref="G16:G18"/>
    <mergeCell ref="E16:E18"/>
    <mergeCell ref="F16:F18"/>
    <mergeCell ref="H16:H18"/>
    <mergeCell ref="J16:J18"/>
    <mergeCell ref="B46:E46"/>
    <mergeCell ref="F46:I46"/>
    <mergeCell ref="G41:G42"/>
    <mergeCell ref="H41:H42"/>
    <mergeCell ref="F41:F42"/>
    <mergeCell ref="I41:I42"/>
    <mergeCell ref="D41:D42"/>
    <mergeCell ref="E41:E42"/>
    <mergeCell ref="B45:E45"/>
    <mergeCell ref="F45:I45"/>
    <mergeCell ref="B16:B18"/>
    <mergeCell ref="C16:C18"/>
    <mergeCell ref="G10:G11"/>
    <mergeCell ref="H10:H11"/>
    <mergeCell ref="F13:F15"/>
    <mergeCell ref="G13:G15"/>
    <mergeCell ref="H13:H15"/>
    <mergeCell ref="D16:D18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workbookViewId="0">
      <selection activeCell="G1" sqref="G1:J1"/>
    </sheetView>
  </sheetViews>
  <sheetFormatPr defaultRowHeight="15" x14ac:dyDescent="0.25"/>
  <cols>
    <col min="1" max="1" width="4.42578125" customWidth="1"/>
    <col min="2" max="2" width="26.28515625" style="17" customWidth="1"/>
    <col min="3" max="3" width="9.5703125" bestFit="1" customWidth="1"/>
    <col min="4" max="4" width="10.85546875" customWidth="1"/>
    <col min="5" max="5" width="11.85546875" customWidth="1"/>
    <col min="6" max="6" width="11.42578125" customWidth="1"/>
    <col min="7" max="7" width="11.5703125" customWidth="1"/>
    <col min="8" max="8" width="10.7109375" customWidth="1"/>
    <col min="9" max="9" width="9.5703125" customWidth="1"/>
    <col min="10" max="10" width="10.28515625" customWidth="1"/>
  </cols>
  <sheetData>
    <row r="1" spans="1:10" ht="20.25" customHeight="1" x14ac:dyDescent="0.25">
      <c r="A1" s="47"/>
      <c r="B1" s="71"/>
      <c r="C1" s="71"/>
      <c r="D1" s="47"/>
      <c r="E1" s="47"/>
      <c r="F1" s="49"/>
      <c r="G1" s="170" t="s">
        <v>219</v>
      </c>
      <c r="H1" s="170"/>
      <c r="I1" s="170"/>
      <c r="J1" s="170"/>
    </row>
    <row r="2" spans="1:10" ht="15.75" x14ac:dyDescent="0.25">
      <c r="A2" s="47"/>
      <c r="B2" s="71"/>
      <c r="C2" s="71"/>
      <c r="D2" s="47"/>
      <c r="E2" s="47"/>
      <c r="F2" s="50"/>
      <c r="G2" s="170"/>
      <c r="H2" s="170"/>
      <c r="I2" s="170"/>
      <c r="J2" s="170"/>
    </row>
    <row r="3" spans="1:10" ht="64.5" customHeight="1" x14ac:dyDescent="0.25">
      <c r="A3" s="169" t="s">
        <v>279</v>
      </c>
      <c r="B3" s="169"/>
      <c r="C3" s="169"/>
      <c r="D3" s="169"/>
      <c r="E3" s="47"/>
      <c r="F3" s="50"/>
      <c r="G3" s="170" t="s">
        <v>277</v>
      </c>
      <c r="H3" s="170"/>
      <c r="I3" s="170"/>
      <c r="J3" s="170"/>
    </row>
    <row r="4" spans="1:10" ht="19.5" customHeight="1" x14ac:dyDescent="0.25">
      <c r="A4" s="47"/>
      <c r="B4" s="167" t="s">
        <v>202</v>
      </c>
      <c r="C4" s="167"/>
      <c r="D4" s="47"/>
      <c r="E4" s="47"/>
      <c r="F4" s="50"/>
      <c r="G4" s="50"/>
      <c r="H4" s="50"/>
      <c r="I4" s="171" t="s">
        <v>52</v>
      </c>
      <c r="J4" s="171"/>
    </row>
    <row r="5" spans="1:10" ht="11.25" customHeight="1" x14ac:dyDescent="0.25">
      <c r="A5" s="47"/>
      <c r="B5" s="71"/>
      <c r="C5" s="71"/>
      <c r="D5" s="47"/>
      <c r="E5" s="47"/>
      <c r="F5" s="50"/>
      <c r="G5" s="50"/>
      <c r="H5" s="50"/>
      <c r="I5" s="72"/>
      <c r="J5" s="72"/>
    </row>
    <row r="6" spans="1:10" ht="15" customHeight="1" x14ac:dyDescent="0.25">
      <c r="A6" s="47"/>
      <c r="B6" s="71"/>
      <c r="C6" s="71"/>
      <c r="D6" s="47"/>
      <c r="E6" s="47"/>
      <c r="F6" s="50"/>
      <c r="G6" s="50"/>
      <c r="H6" s="50"/>
      <c r="I6" s="72"/>
      <c r="J6" s="72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5.75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3" customHeight="1" x14ac:dyDescent="0.25">
      <c r="A9" s="47"/>
      <c r="B9" s="78"/>
      <c r="C9" s="47"/>
      <c r="D9" s="47"/>
      <c r="E9" s="47"/>
      <c r="F9" s="47"/>
      <c r="G9" s="47"/>
      <c r="H9" s="47"/>
      <c r="I9" s="47"/>
      <c r="J9" s="47"/>
    </row>
    <row r="10" spans="1:10" ht="33.75" customHeight="1" x14ac:dyDescent="0.25">
      <c r="A10" s="168" t="s">
        <v>220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6.5" thickBot="1" x14ac:dyDescent="0.3">
      <c r="A11" s="47"/>
      <c r="B11" s="7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73.5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16.5" thickBot="1" x14ac:dyDescent="0.3">
      <c r="A14" s="75">
        <v>1</v>
      </c>
      <c r="B14" s="46" t="s">
        <v>48</v>
      </c>
      <c r="C14" s="10">
        <v>1</v>
      </c>
      <c r="D14" s="10">
        <v>8679</v>
      </c>
      <c r="E14" s="10">
        <f>D14*10%</f>
        <v>867.90000000000009</v>
      </c>
      <c r="F14" s="10">
        <f>D14+E14</f>
        <v>9546.9</v>
      </c>
      <c r="G14" s="10">
        <f>F14*30%</f>
        <v>2864.0699999999997</v>
      </c>
      <c r="H14" s="10"/>
      <c r="I14" s="10">
        <f>D14+E14+G14+H14</f>
        <v>12410.97</v>
      </c>
      <c r="J14" s="8">
        <f>I14*C14</f>
        <v>12410.97</v>
      </c>
    </row>
    <row r="15" spans="1:10" ht="15.75" customHeight="1" x14ac:dyDescent="0.25">
      <c r="A15" s="156">
        <v>2</v>
      </c>
      <c r="B15" s="163" t="s">
        <v>284</v>
      </c>
      <c r="C15" s="158">
        <v>1.5</v>
      </c>
      <c r="D15" s="158">
        <v>8245</v>
      </c>
      <c r="E15" s="158">
        <f>D15*10%</f>
        <v>824.5</v>
      </c>
      <c r="F15" s="158">
        <f>D15+E15</f>
        <v>9069.5</v>
      </c>
      <c r="G15" s="158">
        <f>F15*30%</f>
        <v>2720.85</v>
      </c>
      <c r="H15" s="158"/>
      <c r="I15" s="158">
        <f>F15+G15</f>
        <v>11790.35</v>
      </c>
      <c r="J15" s="154">
        <f>I15*C15</f>
        <v>17685.525000000001</v>
      </c>
    </row>
    <row r="16" spans="1:10" x14ac:dyDescent="0.25">
      <c r="A16" s="165"/>
      <c r="B16" s="166"/>
      <c r="C16" s="160"/>
      <c r="D16" s="160"/>
      <c r="E16" s="160"/>
      <c r="F16" s="160"/>
      <c r="G16" s="160"/>
      <c r="H16" s="160"/>
      <c r="I16" s="160"/>
      <c r="J16" s="161"/>
    </row>
    <row r="17" spans="1:10" ht="16.5" customHeight="1" thickBot="1" x14ac:dyDescent="0.3">
      <c r="A17" s="157"/>
      <c r="B17" s="164"/>
      <c r="C17" s="159"/>
      <c r="D17" s="159"/>
      <c r="E17" s="159"/>
      <c r="F17" s="159"/>
      <c r="G17" s="159"/>
      <c r="H17" s="159"/>
      <c r="I17" s="159"/>
      <c r="J17" s="155"/>
    </row>
    <row r="18" spans="1:10" ht="15" customHeight="1" x14ac:dyDescent="0.25">
      <c r="A18" s="156">
        <v>3</v>
      </c>
      <c r="B18" s="163" t="s">
        <v>283</v>
      </c>
      <c r="C18" s="158">
        <v>1</v>
      </c>
      <c r="D18" s="158">
        <v>8245</v>
      </c>
      <c r="E18" s="158">
        <f>D18*10%</f>
        <v>824.5</v>
      </c>
      <c r="F18" s="158">
        <f>D18+E18</f>
        <v>9069.5</v>
      </c>
      <c r="G18" s="158">
        <f>F18*30%</f>
        <v>2720.85</v>
      </c>
      <c r="H18" s="158"/>
      <c r="I18" s="158">
        <f>F18+G18</f>
        <v>11790.35</v>
      </c>
      <c r="J18" s="154">
        <f>I18*C18</f>
        <v>11790.35</v>
      </c>
    </row>
    <row r="19" spans="1:10" ht="15" customHeight="1" x14ac:dyDescent="0.25">
      <c r="A19" s="165"/>
      <c r="B19" s="166"/>
      <c r="C19" s="160"/>
      <c r="D19" s="160"/>
      <c r="E19" s="160"/>
      <c r="F19" s="160"/>
      <c r="G19" s="160"/>
      <c r="H19" s="160"/>
      <c r="I19" s="160"/>
      <c r="J19" s="161"/>
    </row>
    <row r="20" spans="1:10" ht="15.75" customHeight="1" thickBot="1" x14ac:dyDescent="0.3">
      <c r="A20" s="157"/>
      <c r="B20" s="164"/>
      <c r="C20" s="159"/>
      <c r="D20" s="159"/>
      <c r="E20" s="159"/>
      <c r="F20" s="159"/>
      <c r="G20" s="159"/>
      <c r="H20" s="159"/>
      <c r="I20" s="159"/>
      <c r="J20" s="155"/>
    </row>
    <row r="21" spans="1:10" ht="16.5" thickBot="1" x14ac:dyDescent="0.3">
      <c r="A21" s="75">
        <v>4</v>
      </c>
      <c r="B21" s="46" t="s">
        <v>8</v>
      </c>
      <c r="C21" s="10">
        <v>0.75</v>
      </c>
      <c r="D21" s="10">
        <v>6133</v>
      </c>
      <c r="E21" s="10">
        <f>D21*10%</f>
        <v>613.30000000000007</v>
      </c>
      <c r="F21" s="10">
        <f>D21+E21</f>
        <v>6746.3</v>
      </c>
      <c r="G21" s="10">
        <f>F21*30%</f>
        <v>2023.8899999999999</v>
      </c>
      <c r="H21" s="10"/>
      <c r="I21" s="10">
        <f>F21+G21</f>
        <v>8770.19</v>
      </c>
      <c r="J21" s="8">
        <f>I21*C21</f>
        <v>6577.6424999999999</v>
      </c>
    </row>
    <row r="22" spans="1:10" ht="32.25" thickBot="1" x14ac:dyDescent="0.3">
      <c r="A22" s="75">
        <v>5</v>
      </c>
      <c r="B22" s="46" t="s">
        <v>9</v>
      </c>
      <c r="C22" s="10">
        <v>1</v>
      </c>
      <c r="D22" s="10">
        <v>4745</v>
      </c>
      <c r="E22" s="10"/>
      <c r="F22" s="10">
        <f t="shared" ref="F22:F25" si="0">D22+E22</f>
        <v>4745</v>
      </c>
      <c r="G22" s="10"/>
      <c r="H22" s="10"/>
      <c r="I22" s="10"/>
      <c r="J22" s="8">
        <f>D22*C22</f>
        <v>4745</v>
      </c>
    </row>
    <row r="23" spans="1:10" ht="23.25" customHeight="1" x14ac:dyDescent="0.25">
      <c r="A23" s="156">
        <v>6</v>
      </c>
      <c r="B23" s="163" t="s">
        <v>41</v>
      </c>
      <c r="C23" s="158">
        <v>1</v>
      </c>
      <c r="D23" s="158">
        <v>7001</v>
      </c>
      <c r="E23" s="158">
        <f>D23*10%</f>
        <v>700.1</v>
      </c>
      <c r="F23" s="158">
        <f t="shared" si="0"/>
        <v>7701.1</v>
      </c>
      <c r="G23" s="158">
        <f>F23*30%</f>
        <v>2310.33</v>
      </c>
      <c r="H23" s="158"/>
      <c r="I23" s="158">
        <f>F23+G23</f>
        <v>10011.43</v>
      </c>
      <c r="J23" s="154">
        <f>C23*I23</f>
        <v>10011.43</v>
      </c>
    </row>
    <row r="24" spans="1:10" ht="11.25" customHeight="1" thickBot="1" x14ac:dyDescent="0.3">
      <c r="A24" s="157"/>
      <c r="B24" s="164"/>
      <c r="C24" s="159"/>
      <c r="D24" s="159"/>
      <c r="E24" s="159"/>
      <c r="F24" s="159"/>
      <c r="G24" s="159"/>
      <c r="H24" s="159"/>
      <c r="I24" s="159"/>
      <c r="J24" s="155"/>
    </row>
    <row r="25" spans="1:10" ht="30.75" customHeight="1" thickBot="1" x14ac:dyDescent="0.3">
      <c r="A25" s="75">
        <v>7</v>
      </c>
      <c r="B25" s="46" t="s">
        <v>33</v>
      </c>
      <c r="C25" s="10">
        <v>0.5</v>
      </c>
      <c r="D25" s="10">
        <v>7001</v>
      </c>
      <c r="E25" s="10">
        <f>D25*10%</f>
        <v>700.1</v>
      </c>
      <c r="F25" s="10">
        <f t="shared" si="0"/>
        <v>7701.1</v>
      </c>
      <c r="G25" s="10">
        <f>F25*30%</f>
        <v>2310.33</v>
      </c>
      <c r="H25" s="10"/>
      <c r="I25" s="10">
        <f>F25+G25</f>
        <v>10011.43</v>
      </c>
      <c r="J25" s="8">
        <f>I25*C25</f>
        <v>5005.7150000000001</v>
      </c>
    </row>
    <row r="26" spans="1:10" ht="16.5" thickBot="1" x14ac:dyDescent="0.3">
      <c r="A26" s="75">
        <v>8</v>
      </c>
      <c r="B26" s="46" t="s">
        <v>43</v>
      </c>
      <c r="C26" s="10">
        <v>1</v>
      </c>
      <c r="D26" s="10">
        <v>3934</v>
      </c>
      <c r="E26" s="10"/>
      <c r="F26" s="10"/>
      <c r="G26" s="10">
        <f t="shared" ref="G26:G38" si="1">F26*30%</f>
        <v>0</v>
      </c>
      <c r="H26" s="10"/>
      <c r="I26" s="10">
        <f>D26+E24+G26</f>
        <v>3934</v>
      </c>
      <c r="J26" s="8">
        <f>C26*I26</f>
        <v>3934</v>
      </c>
    </row>
    <row r="27" spans="1:10" ht="16.5" thickBot="1" x14ac:dyDescent="0.3">
      <c r="A27" s="75">
        <v>9</v>
      </c>
      <c r="B27" s="46" t="s">
        <v>14</v>
      </c>
      <c r="C27" s="10">
        <v>2</v>
      </c>
      <c r="D27" s="10">
        <v>6133</v>
      </c>
      <c r="E27" s="10">
        <f>D27*10%</f>
        <v>613.30000000000007</v>
      </c>
      <c r="F27" s="10">
        <f>D27+E27</f>
        <v>6746.3</v>
      </c>
      <c r="G27" s="10">
        <f t="shared" si="1"/>
        <v>2023.8899999999999</v>
      </c>
      <c r="H27" s="10"/>
      <c r="I27" s="10">
        <f>F27+G27</f>
        <v>8770.19</v>
      </c>
      <c r="J27" s="8">
        <f t="shared" ref="J27:J36" si="2">C27*I27</f>
        <v>17540.38</v>
      </c>
    </row>
    <row r="28" spans="1:10" ht="16.5" thickBot="1" x14ac:dyDescent="0.3">
      <c r="A28" s="75">
        <v>10</v>
      </c>
      <c r="B28" s="46" t="s">
        <v>316</v>
      </c>
      <c r="C28" s="10">
        <v>1</v>
      </c>
      <c r="D28" s="10">
        <v>6133</v>
      </c>
      <c r="E28" s="10"/>
      <c r="F28" s="10">
        <f>D28+E28</f>
        <v>6133</v>
      </c>
      <c r="G28" s="10">
        <f t="shared" si="1"/>
        <v>1839.8999999999999</v>
      </c>
      <c r="H28" s="10"/>
      <c r="I28" s="10">
        <f>F28+G28</f>
        <v>7972.9</v>
      </c>
      <c r="J28" s="8">
        <f t="shared" si="2"/>
        <v>7972.9</v>
      </c>
    </row>
    <row r="29" spans="1:10" ht="16.5" thickBot="1" x14ac:dyDescent="0.3">
      <c r="A29" s="75">
        <v>11</v>
      </c>
      <c r="B29" s="46" t="s">
        <v>40</v>
      </c>
      <c r="C29" s="10">
        <v>2</v>
      </c>
      <c r="D29" s="10">
        <v>7001</v>
      </c>
      <c r="E29" s="10">
        <f>D29*10%</f>
        <v>700.1</v>
      </c>
      <c r="F29" s="10">
        <f>D29+E29</f>
        <v>7701.1</v>
      </c>
      <c r="G29" s="10">
        <f t="shared" si="1"/>
        <v>2310.33</v>
      </c>
      <c r="H29" s="10"/>
      <c r="I29" s="10">
        <f>F29+G29</f>
        <v>10011.43</v>
      </c>
      <c r="J29" s="8">
        <f t="shared" si="2"/>
        <v>20022.86</v>
      </c>
    </row>
    <row r="30" spans="1:10" ht="16.5" thickBot="1" x14ac:dyDescent="0.3">
      <c r="A30" s="75">
        <v>12</v>
      </c>
      <c r="B30" s="46" t="s">
        <v>66</v>
      </c>
      <c r="C30" s="10">
        <v>0.5</v>
      </c>
      <c r="D30" s="10">
        <v>7001</v>
      </c>
      <c r="E30" s="10">
        <f>D30*10%</f>
        <v>700.1</v>
      </c>
      <c r="F30" s="10">
        <f>D30+E30</f>
        <v>7701.1</v>
      </c>
      <c r="G30" s="10">
        <f t="shared" si="1"/>
        <v>2310.33</v>
      </c>
      <c r="H30" s="10"/>
      <c r="I30" s="10">
        <f>F30+G30</f>
        <v>10011.43</v>
      </c>
      <c r="J30" s="8">
        <f t="shared" si="2"/>
        <v>5005.7150000000001</v>
      </c>
    </row>
    <row r="31" spans="1:10" ht="16.5" thickBot="1" x14ac:dyDescent="0.3">
      <c r="A31" s="75">
        <v>13</v>
      </c>
      <c r="B31" s="46" t="s">
        <v>24</v>
      </c>
      <c r="C31" s="10">
        <v>0.5</v>
      </c>
      <c r="D31" s="10">
        <v>7001</v>
      </c>
      <c r="E31" s="10">
        <f>D31*10%</f>
        <v>700.1</v>
      </c>
      <c r="F31" s="10">
        <f>D31+E31</f>
        <v>7701.1</v>
      </c>
      <c r="G31" s="10">
        <f t="shared" si="1"/>
        <v>2310.33</v>
      </c>
      <c r="H31" s="10"/>
      <c r="I31" s="10">
        <f>F31+G31</f>
        <v>10011.43</v>
      </c>
      <c r="J31" s="8">
        <f t="shared" si="2"/>
        <v>5005.7150000000001</v>
      </c>
    </row>
    <row r="32" spans="1:10" ht="16.5" thickBot="1" x14ac:dyDescent="0.3">
      <c r="A32" s="75">
        <v>14</v>
      </c>
      <c r="B32" s="46" t="s">
        <v>165</v>
      </c>
      <c r="C32" s="10">
        <v>1</v>
      </c>
      <c r="D32" s="10">
        <v>5005</v>
      </c>
      <c r="E32" s="10"/>
      <c r="F32" s="10"/>
      <c r="G32" s="10">
        <f>D32*30%</f>
        <v>1501.5</v>
      </c>
      <c r="H32" s="10"/>
      <c r="I32" s="10">
        <f>D32+G32</f>
        <v>6506.5</v>
      </c>
      <c r="J32" s="8">
        <f t="shared" si="2"/>
        <v>6506.5</v>
      </c>
    </row>
    <row r="33" spans="1:10" ht="0.75" customHeight="1" thickBot="1" x14ac:dyDescent="0.3">
      <c r="A33" s="75">
        <v>15</v>
      </c>
      <c r="B33" s="46"/>
      <c r="C33" s="10">
        <v>0</v>
      </c>
      <c r="D33" s="12">
        <v>0</v>
      </c>
      <c r="E33" s="10"/>
      <c r="F33" s="10"/>
      <c r="G33" s="10"/>
      <c r="H33" s="10"/>
      <c r="I33" s="10">
        <f>D33+E33+G33+H33</f>
        <v>0</v>
      </c>
      <c r="J33" s="8">
        <f>I33*C33</f>
        <v>0</v>
      </c>
    </row>
    <row r="34" spans="1:10" ht="16.5" thickBot="1" x14ac:dyDescent="0.3">
      <c r="A34" s="75">
        <v>15</v>
      </c>
      <c r="B34" s="46" t="s">
        <v>21</v>
      </c>
      <c r="C34" s="10">
        <v>0.5</v>
      </c>
      <c r="D34" s="10">
        <v>2893</v>
      </c>
      <c r="E34" s="10"/>
      <c r="F34" s="10"/>
      <c r="G34" s="10"/>
      <c r="H34" s="10"/>
      <c r="I34" s="10">
        <f>D34+E34+H34</f>
        <v>2893</v>
      </c>
      <c r="J34" s="8">
        <f>I34*C34</f>
        <v>1446.5</v>
      </c>
    </row>
    <row r="35" spans="1:10" ht="16.5" thickBot="1" x14ac:dyDescent="0.3">
      <c r="A35" s="75">
        <v>16</v>
      </c>
      <c r="B35" s="46" t="s">
        <v>50</v>
      </c>
      <c r="C35" s="10">
        <v>3</v>
      </c>
      <c r="D35" s="10">
        <v>2893</v>
      </c>
      <c r="E35" s="10"/>
      <c r="F35" s="10"/>
      <c r="G35" s="10"/>
      <c r="H35" s="10"/>
      <c r="I35" s="10">
        <f>D35</f>
        <v>2893</v>
      </c>
      <c r="J35" s="8">
        <f>D35*C35</f>
        <v>8679</v>
      </c>
    </row>
    <row r="36" spans="1:10" ht="43.5" customHeight="1" thickBot="1" x14ac:dyDescent="0.3">
      <c r="A36" s="75">
        <v>17</v>
      </c>
      <c r="B36" s="46" t="s">
        <v>23</v>
      </c>
      <c r="C36" s="10">
        <v>4.75</v>
      </c>
      <c r="D36" s="10">
        <v>2893</v>
      </c>
      <c r="E36" s="10"/>
      <c r="F36" s="10"/>
      <c r="G36" s="10"/>
      <c r="H36" s="10">
        <f>D36*10%</f>
        <v>289.3</v>
      </c>
      <c r="I36" s="10">
        <f>D36+H36</f>
        <v>3182.3</v>
      </c>
      <c r="J36" s="8">
        <f t="shared" si="2"/>
        <v>15115.925000000001</v>
      </c>
    </row>
    <row r="37" spans="1:10" ht="16.5" hidden="1" thickBot="1" x14ac:dyDescent="0.3">
      <c r="A37" s="75">
        <v>19</v>
      </c>
      <c r="B37" s="46" t="s">
        <v>53</v>
      </c>
      <c r="C37" s="10">
        <v>0</v>
      </c>
      <c r="D37" s="10">
        <v>0</v>
      </c>
      <c r="E37" s="10"/>
      <c r="F37" s="10"/>
      <c r="G37" s="10"/>
      <c r="H37" s="10"/>
      <c r="I37" s="10">
        <f>D37+E37+H37</f>
        <v>0</v>
      </c>
      <c r="J37" s="8">
        <f>I37*C37</f>
        <v>0</v>
      </c>
    </row>
    <row r="38" spans="1:10" ht="63.75" hidden="1" thickBot="1" x14ac:dyDescent="0.3">
      <c r="A38" s="75">
        <v>20</v>
      </c>
      <c r="B38" s="46" t="s">
        <v>51</v>
      </c>
      <c r="C38" s="10">
        <v>0</v>
      </c>
      <c r="D38" s="10">
        <v>0</v>
      </c>
      <c r="E38" s="10"/>
      <c r="F38" s="10"/>
      <c r="G38" s="10">
        <f t="shared" si="1"/>
        <v>0</v>
      </c>
      <c r="H38" s="10"/>
      <c r="I38" s="10">
        <f>D38+E38+G38+H38</f>
        <v>0</v>
      </c>
      <c r="J38" s="8">
        <f>I38*C38</f>
        <v>0</v>
      </c>
    </row>
    <row r="39" spans="1:10" ht="54" customHeight="1" thickBot="1" x14ac:dyDescent="0.3">
      <c r="A39" s="75">
        <v>18</v>
      </c>
      <c r="B39" s="46" t="s">
        <v>16</v>
      </c>
      <c r="C39" s="10">
        <v>1</v>
      </c>
      <c r="D39" s="10">
        <v>3934</v>
      </c>
      <c r="E39" s="10"/>
      <c r="F39" s="10"/>
      <c r="G39" s="10"/>
      <c r="H39" s="10"/>
      <c r="I39" s="10"/>
      <c r="J39" s="8">
        <f>D39*C39</f>
        <v>3934</v>
      </c>
    </row>
    <row r="40" spans="1:10" ht="15.75" customHeight="1" thickBot="1" x14ac:dyDescent="0.3">
      <c r="A40" s="75">
        <v>19</v>
      </c>
      <c r="B40" s="46" t="s">
        <v>35</v>
      </c>
      <c r="C40" s="10">
        <v>1</v>
      </c>
      <c r="D40" s="10">
        <v>3934</v>
      </c>
      <c r="E40" s="10"/>
      <c r="F40" s="10"/>
      <c r="G40" s="10"/>
      <c r="H40" s="10">
        <f>D40*10%</f>
        <v>393.40000000000003</v>
      </c>
      <c r="I40" s="10">
        <f>D40+H40</f>
        <v>4327.3999999999996</v>
      </c>
      <c r="J40" s="8">
        <f>I40*C40</f>
        <v>4327.3999999999996</v>
      </c>
    </row>
    <row r="41" spans="1:10" ht="42.75" customHeight="1" x14ac:dyDescent="0.25">
      <c r="A41" s="77">
        <v>20</v>
      </c>
      <c r="B41" s="68" t="s">
        <v>317</v>
      </c>
      <c r="C41" s="11">
        <v>1</v>
      </c>
      <c r="D41" s="11">
        <v>3934</v>
      </c>
      <c r="E41" s="11"/>
      <c r="F41" s="11"/>
      <c r="G41" s="11"/>
      <c r="H41" s="11"/>
      <c r="I41" s="11"/>
      <c r="J41" s="9">
        <f>D41</f>
        <v>3934</v>
      </c>
    </row>
    <row r="42" spans="1:10" ht="1.5" customHeight="1" thickBot="1" x14ac:dyDescent="0.3">
      <c r="A42" s="77"/>
      <c r="B42" s="68"/>
      <c r="C42" s="11"/>
      <c r="D42" s="11"/>
      <c r="E42" s="11"/>
      <c r="F42" s="11"/>
      <c r="G42" s="11"/>
      <c r="H42" s="11"/>
      <c r="I42" s="11"/>
      <c r="J42" s="9"/>
    </row>
    <row r="43" spans="1:10" s="18" customFormat="1" ht="15.75" customHeight="1" x14ac:dyDescent="0.25">
      <c r="A43" s="156"/>
      <c r="B43" s="163" t="s">
        <v>29</v>
      </c>
      <c r="C43" s="158">
        <f>C14+C15+C18+C21+C22+C23+C25+C26+C27+C28+C29+C31+C32+C33+C34+C35+C36+C37+C39+C40+C41+C30</f>
        <v>26</v>
      </c>
      <c r="D43" s="158"/>
      <c r="E43" s="158"/>
      <c r="F43" s="158"/>
      <c r="G43" s="158"/>
      <c r="H43" s="158"/>
      <c r="I43" s="158"/>
      <c r="J43" s="154">
        <f>J14+J15+J18+J21+J22+J23+J25+J26+J27+J28+J29+J30+J31+J32+J33+J34+J35+J36+J37+J38+J39+J40+J41</f>
        <v>171651.5275</v>
      </c>
    </row>
    <row r="44" spans="1:10" s="18" customFormat="1" ht="15.75" thickBot="1" x14ac:dyDescent="0.3">
      <c r="A44" s="157"/>
      <c r="B44" s="164"/>
      <c r="C44" s="159"/>
      <c r="D44" s="159"/>
      <c r="E44" s="159"/>
      <c r="F44" s="159"/>
      <c r="G44" s="159"/>
      <c r="H44" s="159"/>
      <c r="I44" s="159"/>
      <c r="J44" s="155"/>
    </row>
    <row r="45" spans="1:10" s="18" customFormat="1" ht="15.75" x14ac:dyDescent="0.25">
      <c r="A45" s="47"/>
      <c r="B45" s="78"/>
      <c r="C45" s="47"/>
      <c r="D45" s="47"/>
      <c r="E45" s="47"/>
      <c r="F45" s="47"/>
      <c r="G45" s="47"/>
      <c r="H45" s="47"/>
      <c r="I45" s="47"/>
      <c r="J45" s="47"/>
    </row>
    <row r="46" spans="1:10" s="18" customFormat="1" ht="36" customHeight="1" x14ac:dyDescent="0.25">
      <c r="A46" s="76"/>
      <c r="B46" s="153" t="s">
        <v>30</v>
      </c>
      <c r="C46" s="153"/>
      <c r="D46" s="153"/>
      <c r="E46" s="153"/>
      <c r="F46" s="153" t="s">
        <v>146</v>
      </c>
      <c r="G46" s="153"/>
      <c r="H46" s="153"/>
      <c r="I46" s="153"/>
      <c r="J46" s="76"/>
    </row>
    <row r="47" spans="1:10" s="18" customFormat="1" ht="36" customHeight="1" x14ac:dyDescent="0.25">
      <c r="A47" s="76"/>
      <c r="B47" s="153" t="s">
        <v>31</v>
      </c>
      <c r="C47" s="153"/>
      <c r="D47" s="153"/>
      <c r="E47" s="153"/>
      <c r="F47" s="153" t="s">
        <v>58</v>
      </c>
      <c r="G47" s="153"/>
      <c r="H47" s="153"/>
      <c r="I47" s="153"/>
      <c r="J47" s="76"/>
    </row>
    <row r="48" spans="1:10" s="18" customFormat="1" ht="30.75" customHeight="1" x14ac:dyDescent="0.25">
      <c r="A48" s="76"/>
      <c r="B48" s="153" t="s">
        <v>32</v>
      </c>
      <c r="C48" s="153"/>
      <c r="D48" s="153"/>
      <c r="E48" s="153"/>
      <c r="F48" s="153"/>
      <c r="G48" s="153"/>
      <c r="H48" s="153"/>
      <c r="I48" s="153"/>
      <c r="J48" s="76"/>
    </row>
    <row r="49" spans="1:10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</row>
    <row r="50" spans="1:10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</row>
    <row r="51" spans="1:10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</row>
    <row r="52" spans="1:10" x14ac:dyDescent="0.25">
      <c r="A52" s="4"/>
      <c r="B52" s="4"/>
      <c r="C52" s="4"/>
      <c r="D52" s="4"/>
      <c r="E52" s="4"/>
    </row>
    <row r="53" spans="1:10" x14ac:dyDescent="0.25">
      <c r="A53" s="4"/>
      <c r="B53" s="4"/>
      <c r="C53" s="4"/>
      <c r="D53" s="4"/>
      <c r="E53" s="4"/>
    </row>
  </sheetData>
  <mergeCells count="65">
    <mergeCell ref="E15:E17"/>
    <mergeCell ref="F15:F17"/>
    <mergeCell ref="G15:G17"/>
    <mergeCell ref="H15:H17"/>
    <mergeCell ref="I15:I17"/>
    <mergeCell ref="A3:D3"/>
    <mergeCell ref="B4:C4"/>
    <mergeCell ref="G3:J3"/>
    <mergeCell ref="I4:J4"/>
    <mergeCell ref="B15:B17"/>
    <mergeCell ref="A12:A13"/>
    <mergeCell ref="B12:B13"/>
    <mergeCell ref="C12:C13"/>
    <mergeCell ref="D12:D13"/>
    <mergeCell ref="E12:E13"/>
    <mergeCell ref="A7:J7"/>
    <mergeCell ref="A8:J8"/>
    <mergeCell ref="A10:J10"/>
    <mergeCell ref="A15:A17"/>
    <mergeCell ref="C15:C17"/>
    <mergeCell ref="D15:D17"/>
    <mergeCell ref="F18:F20"/>
    <mergeCell ref="G1:J1"/>
    <mergeCell ref="G2:J2"/>
    <mergeCell ref="H18:H20"/>
    <mergeCell ref="I18:I20"/>
    <mergeCell ref="J18:J20"/>
    <mergeCell ref="H12:H13"/>
    <mergeCell ref="J12:J13"/>
    <mergeCell ref="G18:G20"/>
    <mergeCell ref="G12:G13"/>
    <mergeCell ref="F12:F13"/>
    <mergeCell ref="I12:I13"/>
    <mergeCell ref="J15:J17"/>
    <mergeCell ref="A43:A44"/>
    <mergeCell ref="B43:B44"/>
    <mergeCell ref="C43:C44"/>
    <mergeCell ref="D43:D44"/>
    <mergeCell ref="E43:E44"/>
    <mergeCell ref="A23:A24"/>
    <mergeCell ref="C23:C24"/>
    <mergeCell ref="D23:D24"/>
    <mergeCell ref="E23:E24"/>
    <mergeCell ref="F23:F24"/>
    <mergeCell ref="B23:B24"/>
    <mergeCell ref="G23:G24"/>
    <mergeCell ref="B48:E48"/>
    <mergeCell ref="F48:I48"/>
    <mergeCell ref="I23:I24"/>
    <mergeCell ref="J23:J24"/>
    <mergeCell ref="G43:G44"/>
    <mergeCell ref="H43:H44"/>
    <mergeCell ref="J43:J44"/>
    <mergeCell ref="B46:E46"/>
    <mergeCell ref="F46:I46"/>
    <mergeCell ref="B47:E47"/>
    <mergeCell ref="F47:I47"/>
    <mergeCell ref="H23:H24"/>
    <mergeCell ref="F43:F44"/>
    <mergeCell ref="I43:I44"/>
    <mergeCell ref="A18:A20"/>
    <mergeCell ref="B18:B20"/>
    <mergeCell ref="C18:C20"/>
    <mergeCell ref="D18:D20"/>
    <mergeCell ref="E18:E20"/>
  </mergeCells>
  <pageMargins left="0.7" right="0.7" top="0.75" bottom="0.75" header="0.3" footer="0.3"/>
  <pageSetup paperSize="9" scale="7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opLeftCell="A4" workbookViewId="0">
      <selection activeCell="G1" sqref="G1:J1"/>
    </sheetView>
  </sheetViews>
  <sheetFormatPr defaultRowHeight="15" x14ac:dyDescent="0.25"/>
  <cols>
    <col min="1" max="1" width="3.140625" customWidth="1"/>
    <col min="2" max="2" width="27.28515625" style="17" customWidth="1"/>
    <col min="3" max="3" width="7.5703125" customWidth="1"/>
    <col min="4" max="4" width="8.42578125" customWidth="1"/>
    <col min="5" max="5" width="8.7109375" customWidth="1"/>
    <col min="6" max="6" width="8.85546875" customWidth="1"/>
    <col min="7" max="7" width="8.5703125" customWidth="1"/>
    <col min="8" max="8" width="9.140625" customWidth="1"/>
    <col min="9" max="9" width="9.42578125" customWidth="1"/>
    <col min="10" max="10" width="9.85546875" customWidth="1"/>
  </cols>
  <sheetData>
    <row r="1" spans="1:10" ht="13.5" customHeight="1" x14ac:dyDescent="0.25">
      <c r="A1" s="47"/>
      <c r="B1" s="71"/>
      <c r="C1" s="71"/>
      <c r="D1" s="47"/>
      <c r="E1" s="47"/>
      <c r="F1" s="49"/>
      <c r="G1" s="170" t="s">
        <v>222</v>
      </c>
      <c r="H1" s="170"/>
      <c r="I1" s="170"/>
      <c r="J1" s="170"/>
    </row>
    <row r="2" spans="1:10" ht="8.25" customHeight="1" x14ac:dyDescent="0.25">
      <c r="A2" s="47"/>
      <c r="B2" s="71"/>
      <c r="C2" s="71"/>
      <c r="D2" s="47"/>
      <c r="E2" s="47"/>
      <c r="F2" s="50"/>
      <c r="G2" s="49"/>
      <c r="H2" s="49"/>
      <c r="I2" s="49"/>
      <c r="J2" s="47"/>
    </row>
    <row r="3" spans="1:10" ht="68.25" customHeight="1" x14ac:dyDescent="0.25">
      <c r="A3" s="169" t="s">
        <v>196</v>
      </c>
      <c r="B3" s="169"/>
      <c r="C3" s="169"/>
      <c r="D3" s="169"/>
      <c r="E3" s="47"/>
      <c r="F3" s="170" t="s">
        <v>299</v>
      </c>
      <c r="G3" s="170"/>
      <c r="H3" s="170"/>
      <c r="I3" s="170"/>
      <c r="J3" s="170"/>
    </row>
    <row r="4" spans="1:10" ht="19.5" customHeight="1" x14ac:dyDescent="0.25">
      <c r="A4" s="47"/>
      <c r="B4" s="167" t="s">
        <v>202</v>
      </c>
      <c r="C4" s="167"/>
      <c r="D4" s="47"/>
      <c r="E4" s="47"/>
      <c r="F4" s="50"/>
      <c r="G4" s="50"/>
      <c r="H4" s="171" t="s">
        <v>52</v>
      </c>
      <c r="I4" s="171"/>
      <c r="J4" s="171"/>
    </row>
    <row r="5" spans="1:10" ht="4.5" hidden="1" customHeight="1" x14ac:dyDescent="0.25">
      <c r="A5" s="47"/>
      <c r="B5" s="71"/>
      <c r="C5" s="71"/>
      <c r="D5" s="47"/>
      <c r="E5" s="47"/>
      <c r="F5" s="50"/>
      <c r="G5" s="50"/>
      <c r="H5" s="50"/>
      <c r="I5" s="72"/>
      <c r="J5" s="72"/>
    </row>
    <row r="6" spans="1:10" ht="3" hidden="1" customHeight="1" x14ac:dyDescent="0.25">
      <c r="A6" s="47"/>
      <c r="B6" s="71"/>
      <c r="C6" s="71"/>
      <c r="D6" s="47"/>
      <c r="E6" s="47"/>
      <c r="F6" s="50"/>
      <c r="G6" s="50"/>
      <c r="H6" s="50"/>
      <c r="I6" s="72"/>
      <c r="J6" s="72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5.75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0.75" customHeight="1" x14ac:dyDescent="0.25">
      <c r="A9" s="47"/>
      <c r="B9" s="78"/>
      <c r="C9" s="47"/>
      <c r="D9" s="47"/>
      <c r="E9" s="47"/>
      <c r="F9" s="47"/>
      <c r="G9" s="47"/>
      <c r="H9" s="47"/>
      <c r="I9" s="47"/>
      <c r="J9" s="47"/>
    </row>
    <row r="10" spans="1:10" ht="33.75" customHeight="1" thickBot="1" x14ac:dyDescent="0.3">
      <c r="A10" s="168" t="s">
        <v>221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6.5" hidden="1" thickBot="1" x14ac:dyDescent="0.3">
      <c r="A11" s="47"/>
      <c r="B11" s="7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66.75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20.25" customHeight="1" thickBot="1" x14ac:dyDescent="0.3">
      <c r="A14" s="75">
        <v>1</v>
      </c>
      <c r="B14" s="46" t="s">
        <v>6</v>
      </c>
      <c r="C14" s="10">
        <v>1</v>
      </c>
      <c r="D14" s="10">
        <v>7464</v>
      </c>
      <c r="E14" s="10">
        <f>D14*10%</f>
        <v>746.40000000000009</v>
      </c>
      <c r="F14" s="10">
        <f>D14+E14</f>
        <v>8210.4</v>
      </c>
      <c r="G14" s="10">
        <f>F14*30%</f>
        <v>2463.12</v>
      </c>
      <c r="H14" s="10"/>
      <c r="I14" s="10">
        <f>D14+E14+G14+H14</f>
        <v>10673.52</v>
      </c>
      <c r="J14" s="8">
        <f>I14*C14</f>
        <v>10673.52</v>
      </c>
    </row>
    <row r="15" spans="1:10" ht="15.75" customHeight="1" x14ac:dyDescent="0.25">
      <c r="A15" s="156">
        <v>2</v>
      </c>
      <c r="B15" s="163" t="s">
        <v>284</v>
      </c>
      <c r="C15" s="158">
        <v>1</v>
      </c>
      <c r="D15" s="158">
        <v>7091</v>
      </c>
      <c r="E15" s="158">
        <f>D15*10%</f>
        <v>709.1</v>
      </c>
      <c r="F15" s="158">
        <f>D15+E15</f>
        <v>7800.1</v>
      </c>
      <c r="G15" s="158">
        <f>F15*30%</f>
        <v>2340.0300000000002</v>
      </c>
      <c r="H15" s="158"/>
      <c r="I15" s="158">
        <f>F15+G15</f>
        <v>10140.130000000001</v>
      </c>
      <c r="J15" s="154">
        <f>I15*C15</f>
        <v>10140.130000000001</v>
      </c>
    </row>
    <row r="16" spans="1:10" x14ac:dyDescent="0.25">
      <c r="A16" s="165"/>
      <c r="B16" s="166"/>
      <c r="C16" s="160"/>
      <c r="D16" s="160"/>
      <c r="E16" s="160"/>
      <c r="F16" s="160"/>
      <c r="G16" s="160"/>
      <c r="H16" s="160"/>
      <c r="I16" s="160"/>
      <c r="J16" s="161"/>
    </row>
    <row r="17" spans="1:10" ht="17.25" customHeight="1" thickBot="1" x14ac:dyDescent="0.3">
      <c r="A17" s="157"/>
      <c r="B17" s="164"/>
      <c r="C17" s="159"/>
      <c r="D17" s="159"/>
      <c r="E17" s="159"/>
      <c r="F17" s="159"/>
      <c r="G17" s="159"/>
      <c r="H17" s="159"/>
      <c r="I17" s="159"/>
      <c r="J17" s="155"/>
    </row>
    <row r="18" spans="1:10" ht="15" customHeight="1" x14ac:dyDescent="0.25">
      <c r="A18" s="156">
        <v>3</v>
      </c>
      <c r="B18" s="163" t="s">
        <v>289</v>
      </c>
      <c r="C18" s="158">
        <v>0.5</v>
      </c>
      <c r="D18" s="158">
        <v>7091</v>
      </c>
      <c r="E18" s="158">
        <f>D18*10%</f>
        <v>709.1</v>
      </c>
      <c r="F18" s="158">
        <f>D18+E18</f>
        <v>7800.1</v>
      </c>
      <c r="G18" s="158">
        <f>F18*30%</f>
        <v>2340.0300000000002</v>
      </c>
      <c r="H18" s="158"/>
      <c r="I18" s="158">
        <f>F18+G18</f>
        <v>10140.130000000001</v>
      </c>
      <c r="J18" s="154">
        <f>I18*C18</f>
        <v>5070.0650000000005</v>
      </c>
    </row>
    <row r="19" spans="1:10" ht="15" customHeight="1" x14ac:dyDescent="0.25">
      <c r="A19" s="165"/>
      <c r="B19" s="166"/>
      <c r="C19" s="160"/>
      <c r="D19" s="160"/>
      <c r="E19" s="160"/>
      <c r="F19" s="160"/>
      <c r="G19" s="160"/>
      <c r="H19" s="160"/>
      <c r="I19" s="160"/>
      <c r="J19" s="161"/>
    </row>
    <row r="20" spans="1:10" ht="14.25" customHeight="1" thickBot="1" x14ac:dyDescent="0.3">
      <c r="A20" s="157"/>
      <c r="B20" s="164"/>
      <c r="C20" s="159"/>
      <c r="D20" s="159"/>
      <c r="E20" s="159"/>
      <c r="F20" s="159"/>
      <c r="G20" s="159"/>
      <c r="H20" s="159"/>
      <c r="I20" s="159"/>
      <c r="J20" s="155"/>
    </row>
    <row r="21" spans="1:10" ht="17.25" customHeight="1" thickBot="1" x14ac:dyDescent="0.3">
      <c r="A21" s="75">
        <v>4</v>
      </c>
      <c r="B21" s="46" t="s">
        <v>8</v>
      </c>
      <c r="C21" s="10">
        <v>0.67</v>
      </c>
      <c r="D21" s="10">
        <v>6133</v>
      </c>
      <c r="E21" s="10">
        <f>D21*10%</f>
        <v>613.30000000000007</v>
      </c>
      <c r="F21" s="10">
        <f>D21+E21</f>
        <v>6746.3</v>
      </c>
      <c r="G21" s="10">
        <f>F21*30%</f>
        <v>2023.8899999999999</v>
      </c>
      <c r="H21" s="10"/>
      <c r="I21" s="10">
        <f>F21+G21</f>
        <v>8770.19</v>
      </c>
      <c r="J21" s="8">
        <f>I21*C21</f>
        <v>5876.0273000000007</v>
      </c>
    </row>
    <row r="22" spans="1:10" ht="32.25" thickBot="1" x14ac:dyDescent="0.3">
      <c r="A22" s="75">
        <v>5</v>
      </c>
      <c r="B22" s="46" t="s">
        <v>9</v>
      </c>
      <c r="C22" s="10">
        <v>1</v>
      </c>
      <c r="D22" s="10">
        <v>4745</v>
      </c>
      <c r="E22" s="10"/>
      <c r="F22" s="10">
        <f t="shared" ref="F22:F25" si="0">D22+E22</f>
        <v>4745</v>
      </c>
      <c r="G22" s="10"/>
      <c r="H22" s="10"/>
      <c r="I22" s="10"/>
      <c r="J22" s="8">
        <f>D22*C22</f>
        <v>4745</v>
      </c>
    </row>
    <row r="23" spans="1:10" ht="23.25" customHeight="1" x14ac:dyDescent="0.25">
      <c r="A23" s="156">
        <v>6</v>
      </c>
      <c r="B23" s="163" t="s">
        <v>41</v>
      </c>
      <c r="C23" s="158">
        <v>1</v>
      </c>
      <c r="D23" s="158">
        <v>7001</v>
      </c>
      <c r="E23" s="158">
        <f>D23*10%</f>
        <v>700.1</v>
      </c>
      <c r="F23" s="158">
        <f t="shared" si="0"/>
        <v>7701.1</v>
      </c>
      <c r="G23" s="158">
        <f>F23*30%</f>
        <v>2310.33</v>
      </c>
      <c r="H23" s="158"/>
      <c r="I23" s="158">
        <f>F23+G23</f>
        <v>10011.43</v>
      </c>
      <c r="J23" s="154">
        <f>C23*I23</f>
        <v>10011.43</v>
      </c>
    </row>
    <row r="24" spans="1:10" ht="11.25" customHeight="1" thickBot="1" x14ac:dyDescent="0.3">
      <c r="A24" s="157"/>
      <c r="B24" s="164"/>
      <c r="C24" s="159"/>
      <c r="D24" s="159"/>
      <c r="E24" s="159"/>
      <c r="F24" s="159"/>
      <c r="G24" s="159"/>
      <c r="H24" s="159"/>
      <c r="I24" s="159"/>
      <c r="J24" s="155"/>
    </row>
    <row r="25" spans="1:10" ht="21" customHeight="1" thickBot="1" x14ac:dyDescent="0.3">
      <c r="A25" s="75">
        <v>7</v>
      </c>
      <c r="B25" s="46" t="s">
        <v>33</v>
      </c>
      <c r="C25" s="10">
        <v>0.5</v>
      </c>
      <c r="D25" s="10">
        <v>7001</v>
      </c>
      <c r="E25" s="10">
        <f>D25*10%</f>
        <v>700.1</v>
      </c>
      <c r="F25" s="10">
        <f t="shared" si="0"/>
        <v>7701.1</v>
      </c>
      <c r="G25" s="10">
        <f>F25*30%</f>
        <v>2310.33</v>
      </c>
      <c r="H25" s="10"/>
      <c r="I25" s="10">
        <f>F25+G25</f>
        <v>10011.43</v>
      </c>
      <c r="J25" s="8">
        <f>I25*C25</f>
        <v>5005.7150000000001</v>
      </c>
    </row>
    <row r="26" spans="1:10" ht="16.5" thickBot="1" x14ac:dyDescent="0.3">
      <c r="A26" s="75">
        <v>8</v>
      </c>
      <c r="B26" s="46" t="s">
        <v>43</v>
      </c>
      <c r="C26" s="10">
        <v>1</v>
      </c>
      <c r="D26" s="10">
        <v>3934</v>
      </c>
      <c r="E26" s="10"/>
      <c r="F26" s="10"/>
      <c r="G26" s="10">
        <f t="shared" ref="G26:G35" si="1">F26*30%</f>
        <v>0</v>
      </c>
      <c r="H26" s="10"/>
      <c r="I26" s="10">
        <f>D26+E24+G26</f>
        <v>3934</v>
      </c>
      <c r="J26" s="8">
        <f>C26*I26</f>
        <v>3934</v>
      </c>
    </row>
    <row r="27" spans="1:10" ht="21.75" customHeight="1" thickBot="1" x14ac:dyDescent="0.3">
      <c r="A27" s="75">
        <v>9</v>
      </c>
      <c r="B27" s="46" t="s">
        <v>162</v>
      </c>
      <c r="C27" s="10">
        <v>6</v>
      </c>
      <c r="D27" s="10">
        <v>6133</v>
      </c>
      <c r="E27" s="10">
        <f>D27*10%</f>
        <v>613.30000000000007</v>
      </c>
      <c r="F27" s="10">
        <f>D27+E27</f>
        <v>6746.3</v>
      </c>
      <c r="G27" s="10">
        <f t="shared" si="1"/>
        <v>2023.8899999999999</v>
      </c>
      <c r="H27" s="10"/>
      <c r="I27" s="10">
        <f>F27+G27</f>
        <v>8770.19</v>
      </c>
      <c r="J27" s="8">
        <f t="shared" ref="J27:J42" si="2">C27*I27</f>
        <v>52621.14</v>
      </c>
    </row>
    <row r="28" spans="1:10" ht="32.25" thickBot="1" x14ac:dyDescent="0.3">
      <c r="A28" s="75">
        <v>10</v>
      </c>
      <c r="B28" s="46" t="s">
        <v>163</v>
      </c>
      <c r="C28" s="10">
        <v>1</v>
      </c>
      <c r="D28" s="10">
        <v>6133</v>
      </c>
      <c r="E28" s="10">
        <f>D28*10%</f>
        <v>613.30000000000007</v>
      </c>
      <c r="F28" s="10">
        <f>D28+E28</f>
        <v>6746.3</v>
      </c>
      <c r="G28" s="10">
        <f t="shared" si="1"/>
        <v>2023.8899999999999</v>
      </c>
      <c r="H28" s="10"/>
      <c r="I28" s="10">
        <f>F28+G28</f>
        <v>8770.19</v>
      </c>
      <c r="J28" s="8">
        <f t="shared" si="2"/>
        <v>8770.19</v>
      </c>
    </row>
    <row r="29" spans="1:10" ht="17.25" customHeight="1" thickBot="1" x14ac:dyDescent="0.3">
      <c r="A29" s="75">
        <v>11</v>
      </c>
      <c r="B29" s="46" t="s">
        <v>316</v>
      </c>
      <c r="C29" s="10">
        <v>1</v>
      </c>
      <c r="D29" s="10">
        <v>6133</v>
      </c>
      <c r="E29" s="10"/>
      <c r="F29" s="10">
        <f>D29+E29</f>
        <v>6133</v>
      </c>
      <c r="G29" s="10">
        <f t="shared" si="1"/>
        <v>1839.8999999999999</v>
      </c>
      <c r="H29" s="10"/>
      <c r="I29" s="10">
        <f>F29+G29</f>
        <v>7972.9</v>
      </c>
      <c r="J29" s="8">
        <f t="shared" si="2"/>
        <v>7972.9</v>
      </c>
    </row>
    <row r="30" spans="1:10" ht="20.25" customHeight="1" thickBot="1" x14ac:dyDescent="0.3">
      <c r="A30" s="75">
        <v>12</v>
      </c>
      <c r="B30" s="46" t="s">
        <v>40</v>
      </c>
      <c r="C30" s="10">
        <v>2</v>
      </c>
      <c r="D30" s="10">
        <v>7001</v>
      </c>
      <c r="E30" s="10">
        <f>D30*10%</f>
        <v>700.1</v>
      </c>
      <c r="F30" s="10">
        <f>D30+E30</f>
        <v>7701.1</v>
      </c>
      <c r="G30" s="10">
        <f t="shared" si="1"/>
        <v>2310.33</v>
      </c>
      <c r="H30" s="10"/>
      <c r="I30" s="10">
        <f>F30+G30</f>
        <v>10011.43</v>
      </c>
      <c r="J30" s="8">
        <f t="shared" si="2"/>
        <v>20022.86</v>
      </c>
    </row>
    <row r="31" spans="1:10" ht="32.25" thickBot="1" x14ac:dyDescent="0.3">
      <c r="A31" s="75">
        <v>13</v>
      </c>
      <c r="B31" s="46" t="s">
        <v>25</v>
      </c>
      <c r="C31" s="10">
        <v>3</v>
      </c>
      <c r="D31" s="10">
        <v>7001</v>
      </c>
      <c r="E31" s="10">
        <f t="shared" ref="E31:E34" si="3">D31*10%</f>
        <v>700.1</v>
      </c>
      <c r="F31" s="10">
        <f t="shared" ref="F31:F34" si="4">D31+E31</f>
        <v>7701.1</v>
      </c>
      <c r="G31" s="10">
        <f t="shared" si="1"/>
        <v>2310.33</v>
      </c>
      <c r="H31" s="10"/>
      <c r="I31" s="10">
        <f t="shared" ref="I31:I34" si="5">F31+G31</f>
        <v>10011.43</v>
      </c>
      <c r="J31" s="8">
        <f t="shared" si="2"/>
        <v>30034.29</v>
      </c>
    </row>
    <row r="32" spans="1:10" ht="21.75" customHeight="1" thickBot="1" x14ac:dyDescent="0.3">
      <c r="A32" s="75">
        <v>14</v>
      </c>
      <c r="B32" s="46" t="s">
        <v>312</v>
      </c>
      <c r="C32" s="10">
        <v>0.5</v>
      </c>
      <c r="D32" s="10">
        <v>6133</v>
      </c>
      <c r="E32" s="10">
        <f t="shared" si="3"/>
        <v>613.30000000000007</v>
      </c>
      <c r="F32" s="10">
        <f t="shared" si="4"/>
        <v>6746.3</v>
      </c>
      <c r="G32" s="10">
        <f t="shared" si="1"/>
        <v>2023.8899999999999</v>
      </c>
      <c r="H32" s="10"/>
      <c r="I32" s="10">
        <f t="shared" si="5"/>
        <v>8770.19</v>
      </c>
      <c r="J32" s="8">
        <f t="shared" si="2"/>
        <v>4385.0950000000003</v>
      </c>
    </row>
    <row r="33" spans="1:10" ht="32.25" thickBot="1" x14ac:dyDescent="0.3">
      <c r="A33" s="75">
        <v>15</v>
      </c>
      <c r="B33" s="46" t="s">
        <v>224</v>
      </c>
      <c r="C33" s="10">
        <v>1</v>
      </c>
      <c r="D33" s="10">
        <v>7001</v>
      </c>
      <c r="E33" s="10">
        <f t="shared" si="3"/>
        <v>700.1</v>
      </c>
      <c r="F33" s="10">
        <f t="shared" si="4"/>
        <v>7701.1</v>
      </c>
      <c r="G33" s="10">
        <f t="shared" si="1"/>
        <v>2310.33</v>
      </c>
      <c r="H33" s="10"/>
      <c r="I33" s="10">
        <f t="shared" si="5"/>
        <v>10011.43</v>
      </c>
      <c r="J33" s="8">
        <f t="shared" si="2"/>
        <v>10011.43</v>
      </c>
    </row>
    <row r="34" spans="1:10" ht="16.5" thickBot="1" x14ac:dyDescent="0.3">
      <c r="A34" s="75">
        <v>16</v>
      </c>
      <c r="B34" s="46" t="s">
        <v>164</v>
      </c>
      <c r="C34" s="10">
        <v>0.5</v>
      </c>
      <c r="D34" s="10">
        <v>7001</v>
      </c>
      <c r="E34" s="10">
        <f t="shared" si="3"/>
        <v>700.1</v>
      </c>
      <c r="F34" s="10">
        <f t="shared" si="4"/>
        <v>7701.1</v>
      </c>
      <c r="G34" s="10">
        <f t="shared" si="1"/>
        <v>2310.33</v>
      </c>
      <c r="H34" s="10"/>
      <c r="I34" s="10">
        <f t="shared" si="5"/>
        <v>10011.43</v>
      </c>
      <c r="J34" s="8">
        <f t="shared" si="2"/>
        <v>5005.7150000000001</v>
      </c>
    </row>
    <row r="35" spans="1:10" ht="18" customHeight="1" thickBot="1" x14ac:dyDescent="0.3">
      <c r="A35" s="75">
        <v>17</v>
      </c>
      <c r="B35" s="46" t="s">
        <v>24</v>
      </c>
      <c r="C35" s="10">
        <v>0.5</v>
      </c>
      <c r="D35" s="10">
        <v>7001</v>
      </c>
      <c r="E35" s="10">
        <f>D35*10%</f>
        <v>700.1</v>
      </c>
      <c r="F35" s="10">
        <f>D35+E35</f>
        <v>7701.1</v>
      </c>
      <c r="G35" s="10">
        <f t="shared" si="1"/>
        <v>2310.33</v>
      </c>
      <c r="H35" s="10"/>
      <c r="I35" s="10">
        <f>F35+G35</f>
        <v>10011.43</v>
      </c>
      <c r="J35" s="8">
        <f t="shared" si="2"/>
        <v>5005.7150000000001</v>
      </c>
    </row>
    <row r="36" spans="1:10" ht="16.5" thickBot="1" x14ac:dyDescent="0.3">
      <c r="A36" s="75">
        <v>18</v>
      </c>
      <c r="B36" s="46" t="s">
        <v>18</v>
      </c>
      <c r="C36" s="10">
        <v>1</v>
      </c>
      <c r="D36" s="10">
        <v>5005</v>
      </c>
      <c r="E36" s="10"/>
      <c r="F36" s="10"/>
      <c r="G36" s="10">
        <f>D36*30%</f>
        <v>1501.5</v>
      </c>
      <c r="H36" s="10"/>
      <c r="I36" s="10">
        <f>D36+G36</f>
        <v>6506.5</v>
      </c>
      <c r="J36" s="8">
        <f t="shared" si="2"/>
        <v>6506.5</v>
      </c>
    </row>
    <row r="37" spans="1:10" ht="18" customHeight="1" thickBot="1" x14ac:dyDescent="0.3">
      <c r="A37" s="75">
        <v>19</v>
      </c>
      <c r="B37" s="46" t="s">
        <v>46</v>
      </c>
      <c r="C37" s="10">
        <v>0.5</v>
      </c>
      <c r="D37" s="12">
        <v>5265</v>
      </c>
      <c r="E37" s="10"/>
      <c r="F37" s="10"/>
      <c r="G37" s="10"/>
      <c r="H37" s="10"/>
      <c r="I37" s="10">
        <f>D37+E37+G37+H37</f>
        <v>5265</v>
      </c>
      <c r="J37" s="8">
        <f>I37*C37</f>
        <v>2632.5</v>
      </c>
    </row>
    <row r="38" spans="1:10" ht="16.5" thickBot="1" x14ac:dyDescent="0.3">
      <c r="A38" s="75">
        <v>20</v>
      </c>
      <c r="B38" s="46" t="s">
        <v>21</v>
      </c>
      <c r="C38" s="10">
        <v>0.5</v>
      </c>
      <c r="D38" s="90">
        <v>2893</v>
      </c>
      <c r="E38" s="10"/>
      <c r="F38" s="10"/>
      <c r="G38" s="10"/>
      <c r="H38" s="10"/>
      <c r="I38" s="10">
        <f>D38+E38+H38</f>
        <v>2893</v>
      </c>
      <c r="J38" s="8">
        <f>I38*C38</f>
        <v>1446.5</v>
      </c>
    </row>
    <row r="39" spans="1:10" ht="16.5" customHeight="1" thickBot="1" x14ac:dyDescent="0.3">
      <c r="A39" s="75">
        <v>21</v>
      </c>
      <c r="B39" s="46" t="s">
        <v>50</v>
      </c>
      <c r="C39" s="10">
        <v>3</v>
      </c>
      <c r="D39" s="10">
        <v>2893</v>
      </c>
      <c r="E39" s="10"/>
      <c r="F39" s="10"/>
      <c r="G39" s="10"/>
      <c r="H39" s="10"/>
      <c r="I39" s="10"/>
      <c r="J39" s="8">
        <f>D39*C39</f>
        <v>8679</v>
      </c>
    </row>
    <row r="40" spans="1:10" ht="33.75" customHeight="1" thickBot="1" x14ac:dyDescent="0.3">
      <c r="A40" s="75">
        <v>22</v>
      </c>
      <c r="B40" s="46" t="s">
        <v>23</v>
      </c>
      <c r="C40" s="10">
        <v>3</v>
      </c>
      <c r="D40" s="10">
        <v>2893</v>
      </c>
      <c r="E40" s="10"/>
      <c r="F40" s="10"/>
      <c r="G40" s="10"/>
      <c r="H40" s="10">
        <f>D40*10%</f>
        <v>289.3</v>
      </c>
      <c r="I40" s="10">
        <f>D40+H40</f>
        <v>3182.3</v>
      </c>
      <c r="J40" s="8">
        <f t="shared" si="2"/>
        <v>9546.9000000000015</v>
      </c>
    </row>
    <row r="41" spans="1:10" ht="48" thickBot="1" x14ac:dyDescent="0.3">
      <c r="A41" s="75">
        <v>23</v>
      </c>
      <c r="B41" s="46" t="s">
        <v>318</v>
      </c>
      <c r="C41" s="10">
        <v>2</v>
      </c>
      <c r="D41" s="10">
        <v>3934</v>
      </c>
      <c r="E41" s="10"/>
      <c r="F41" s="10"/>
      <c r="G41" s="10"/>
      <c r="H41" s="10"/>
      <c r="I41" s="10"/>
      <c r="J41" s="8">
        <f>D41*C41</f>
        <v>7868</v>
      </c>
    </row>
    <row r="42" spans="1:10" ht="17.25" customHeight="1" thickBot="1" x14ac:dyDescent="0.3">
      <c r="A42" s="75">
        <v>24</v>
      </c>
      <c r="B42" s="46" t="s">
        <v>69</v>
      </c>
      <c r="C42" s="10">
        <v>2</v>
      </c>
      <c r="D42" s="10">
        <v>4195</v>
      </c>
      <c r="E42" s="10"/>
      <c r="F42" s="10">
        <f>D42+E42</f>
        <v>4195</v>
      </c>
      <c r="G42" s="10"/>
      <c r="H42" s="10">
        <f>D42*10%</f>
        <v>419.5</v>
      </c>
      <c r="I42" s="10">
        <f>F42+H42</f>
        <v>4614.5</v>
      </c>
      <c r="J42" s="8">
        <f t="shared" si="2"/>
        <v>9229</v>
      </c>
    </row>
    <row r="43" spans="1:10" ht="49.5" customHeight="1" thickBot="1" x14ac:dyDescent="0.3">
      <c r="A43" s="75">
        <v>25</v>
      </c>
      <c r="B43" s="46" t="s">
        <v>16</v>
      </c>
      <c r="C43" s="10">
        <v>0.5</v>
      </c>
      <c r="D43" s="10">
        <v>3934</v>
      </c>
      <c r="E43" s="10"/>
      <c r="F43" s="10"/>
      <c r="G43" s="10"/>
      <c r="H43" s="10"/>
      <c r="I43" s="10"/>
      <c r="J43" s="8">
        <f>D43*C43</f>
        <v>1967</v>
      </c>
    </row>
    <row r="44" spans="1:10" ht="15.75" customHeight="1" thickBot="1" x14ac:dyDescent="0.3">
      <c r="A44" s="75">
        <v>26</v>
      </c>
      <c r="B44" s="46" t="s">
        <v>35</v>
      </c>
      <c r="C44" s="10">
        <v>0.5</v>
      </c>
      <c r="D44" s="10">
        <v>3934</v>
      </c>
      <c r="E44" s="10"/>
      <c r="F44" s="10"/>
      <c r="G44" s="10"/>
      <c r="H44" s="10">
        <f>D44*10%</f>
        <v>393.40000000000003</v>
      </c>
      <c r="I44" s="10">
        <f>D44+H44</f>
        <v>4327.3999999999996</v>
      </c>
      <c r="J44" s="8">
        <f>I44*C44</f>
        <v>2163.6999999999998</v>
      </c>
    </row>
    <row r="45" spans="1:10" ht="15.75" hidden="1" customHeight="1" thickBot="1" x14ac:dyDescent="0.3">
      <c r="A45" s="77"/>
      <c r="B45" s="68"/>
      <c r="C45" s="11">
        <v>0</v>
      </c>
      <c r="D45" s="11">
        <v>0</v>
      </c>
      <c r="E45" s="11"/>
      <c r="F45" s="11"/>
      <c r="G45" s="11"/>
      <c r="H45" s="11"/>
      <c r="I45" s="11">
        <f>D45+E45+G45+H45</f>
        <v>0</v>
      </c>
      <c r="J45" s="9">
        <f>I45*C45</f>
        <v>0</v>
      </c>
    </row>
    <row r="46" spans="1:10" ht="1.5" hidden="1" customHeight="1" thickBot="1" x14ac:dyDescent="0.3">
      <c r="A46" s="77"/>
      <c r="B46" s="68"/>
      <c r="C46" s="11"/>
      <c r="D46" s="11"/>
      <c r="E46" s="11"/>
      <c r="F46" s="11"/>
      <c r="G46" s="11"/>
      <c r="H46" s="11"/>
      <c r="I46" s="11"/>
      <c r="J46" s="9"/>
    </row>
    <row r="47" spans="1:10" ht="1.5" hidden="1" customHeight="1" thickBot="1" x14ac:dyDescent="0.3">
      <c r="A47" s="77"/>
      <c r="B47" s="68"/>
      <c r="C47" s="11"/>
      <c r="D47" s="11"/>
      <c r="E47" s="11"/>
      <c r="F47" s="11"/>
      <c r="G47" s="11"/>
      <c r="H47" s="11"/>
      <c r="I47" s="11"/>
      <c r="J47" s="9"/>
    </row>
    <row r="48" spans="1:10" s="18" customFormat="1" ht="15.75" customHeight="1" x14ac:dyDescent="0.25">
      <c r="A48" s="156"/>
      <c r="B48" s="163" t="s">
        <v>29</v>
      </c>
      <c r="C48" s="158">
        <f>C14+C15+C18+C21+C22+C23+C25+C26+C27+C29+C30+C31+C32+C35+C36+C37+C38+C39+C40+C41+C42+C43+C44+C45+C34+C33+C28</f>
        <v>35.17</v>
      </c>
      <c r="D48" s="158"/>
      <c r="E48" s="158"/>
      <c r="F48" s="158"/>
      <c r="G48" s="158"/>
      <c r="H48" s="158"/>
      <c r="I48" s="158"/>
      <c r="J48" s="154">
        <f>J14+J15+J18+J21+J22+J23+J25+J26+J27+J29+J30+J31+J32+J35+J36+J37+J38+J39+J40+J41+J42+J43+J44+J45+J34</f>
        <v>230542.7023</v>
      </c>
    </row>
    <row r="49" spans="1:10" s="18" customFormat="1" ht="3.75" customHeight="1" thickBot="1" x14ac:dyDescent="0.3">
      <c r="A49" s="157"/>
      <c r="B49" s="164"/>
      <c r="C49" s="159"/>
      <c r="D49" s="159"/>
      <c r="E49" s="159"/>
      <c r="F49" s="159"/>
      <c r="G49" s="159"/>
      <c r="H49" s="159"/>
      <c r="I49" s="159"/>
      <c r="J49" s="155"/>
    </row>
    <row r="50" spans="1:10" s="18" customFormat="1" ht="15.75" hidden="1" x14ac:dyDescent="0.25">
      <c r="A50" s="47"/>
      <c r="B50" s="78"/>
      <c r="C50" s="47"/>
      <c r="D50" s="47"/>
      <c r="E50" s="47"/>
      <c r="F50" s="47"/>
      <c r="G50" s="47"/>
      <c r="H50" s="47"/>
      <c r="I50" s="47"/>
      <c r="J50" s="47"/>
    </row>
    <row r="51" spans="1:10" s="18" customFormat="1" ht="35.25" customHeight="1" x14ac:dyDescent="0.25">
      <c r="A51" s="76"/>
      <c r="B51" s="153" t="s">
        <v>30</v>
      </c>
      <c r="C51" s="153"/>
      <c r="D51" s="153"/>
      <c r="E51" s="153"/>
      <c r="F51" s="183" t="s">
        <v>223</v>
      </c>
      <c r="G51" s="183"/>
      <c r="H51" s="183"/>
      <c r="I51" s="183"/>
      <c r="J51" s="183"/>
    </row>
    <row r="52" spans="1:10" s="18" customFormat="1" ht="31.5" customHeight="1" x14ac:dyDescent="0.25">
      <c r="A52" s="76"/>
      <c r="B52" s="153" t="s">
        <v>31</v>
      </c>
      <c r="C52" s="153"/>
      <c r="D52" s="153"/>
      <c r="E52" s="153"/>
      <c r="F52" s="183" t="s">
        <v>58</v>
      </c>
      <c r="G52" s="183"/>
      <c r="H52" s="183"/>
      <c r="I52" s="183"/>
      <c r="J52" s="183"/>
    </row>
    <row r="53" spans="1:10" s="18" customFormat="1" ht="30.75" customHeight="1" x14ac:dyDescent="0.25">
      <c r="A53" s="76"/>
      <c r="B53" s="153" t="s">
        <v>32</v>
      </c>
      <c r="C53" s="153"/>
      <c r="D53" s="153"/>
      <c r="E53" s="153"/>
      <c r="F53" s="153"/>
      <c r="G53" s="153"/>
      <c r="H53" s="153"/>
      <c r="I53" s="153"/>
      <c r="J53" s="76"/>
    </row>
    <row r="54" spans="1:10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</row>
    <row r="55" spans="1:10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</row>
    <row r="56" spans="1:10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</row>
    <row r="57" spans="1:10" x14ac:dyDescent="0.25">
      <c r="A57" s="4"/>
      <c r="B57" s="4"/>
      <c r="C57" s="4"/>
      <c r="D57" s="4"/>
      <c r="E57" s="4"/>
    </row>
    <row r="58" spans="1:10" x14ac:dyDescent="0.25">
      <c r="A58" s="4"/>
      <c r="B58" s="4"/>
      <c r="C58" s="4"/>
      <c r="D58" s="4"/>
      <c r="E58" s="4"/>
    </row>
  </sheetData>
  <mergeCells count="64">
    <mergeCell ref="J15:J17"/>
    <mergeCell ref="B4:C4"/>
    <mergeCell ref="A15:A17"/>
    <mergeCell ref="E15:E17"/>
    <mergeCell ref="A3:D3"/>
    <mergeCell ref="A12:A13"/>
    <mergeCell ref="B12:B13"/>
    <mergeCell ref="F3:J3"/>
    <mergeCell ref="C15:C17"/>
    <mergeCell ref="D15:D17"/>
    <mergeCell ref="F15:F17"/>
    <mergeCell ref="G15:G17"/>
    <mergeCell ref="H15:H17"/>
    <mergeCell ref="I15:I17"/>
    <mergeCell ref="B15:B17"/>
    <mergeCell ref="G1:J1"/>
    <mergeCell ref="H4:J4"/>
    <mergeCell ref="A7:J7"/>
    <mergeCell ref="A8:J8"/>
    <mergeCell ref="H12:H13"/>
    <mergeCell ref="F12:F13"/>
    <mergeCell ref="I12:I13"/>
    <mergeCell ref="E12:E13"/>
    <mergeCell ref="C12:C13"/>
    <mergeCell ref="D12:D13"/>
    <mergeCell ref="A10:J10"/>
    <mergeCell ref="J12:J13"/>
    <mergeCell ref="G12:G13"/>
    <mergeCell ref="B53:E53"/>
    <mergeCell ref="F53:I53"/>
    <mergeCell ref="F51:J51"/>
    <mergeCell ref="F52:J52"/>
    <mergeCell ref="J23:J24"/>
    <mergeCell ref="G48:G49"/>
    <mergeCell ref="H48:H49"/>
    <mergeCell ref="J48:J49"/>
    <mergeCell ref="G23:G24"/>
    <mergeCell ref="H23:H24"/>
    <mergeCell ref="I23:I24"/>
    <mergeCell ref="B23:B24"/>
    <mergeCell ref="F48:F49"/>
    <mergeCell ref="I48:I49"/>
    <mergeCell ref="B51:E51"/>
    <mergeCell ref="B52:E52"/>
    <mergeCell ref="A48:A49"/>
    <mergeCell ref="B48:B49"/>
    <mergeCell ref="C48:C49"/>
    <mergeCell ref="D48:D49"/>
    <mergeCell ref="E48:E49"/>
    <mergeCell ref="A23:A24"/>
    <mergeCell ref="C23:C24"/>
    <mergeCell ref="D23:D24"/>
    <mergeCell ref="E23:E24"/>
    <mergeCell ref="F23:F24"/>
    <mergeCell ref="A18:A20"/>
    <mergeCell ref="B18:B20"/>
    <mergeCell ref="C18:C20"/>
    <mergeCell ref="D18:D20"/>
    <mergeCell ref="E18:E20"/>
    <mergeCell ref="F18:F20"/>
    <mergeCell ref="G18:G20"/>
    <mergeCell ref="H18:H20"/>
    <mergeCell ref="I18:I20"/>
    <mergeCell ref="J18:J20"/>
  </mergeCells>
  <pageMargins left="0.31496062992125984" right="0.31496062992125984" top="0.39370078740157483" bottom="0.35433070866141736" header="0.31496062992125984" footer="0.31496062992125984"/>
  <pageSetup paperSize="9" scale="7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activeCell="G1" sqref="G1:J2"/>
    </sheetView>
  </sheetViews>
  <sheetFormatPr defaultRowHeight="15" x14ac:dyDescent="0.25"/>
  <cols>
    <col min="1" max="1" width="4.42578125" customWidth="1"/>
    <col min="2" max="2" width="23.28515625" style="19" customWidth="1"/>
    <col min="3" max="3" width="9.5703125" bestFit="1" customWidth="1"/>
    <col min="4" max="4" width="9.28515625" bestFit="1" customWidth="1"/>
    <col min="5" max="5" width="10.140625" customWidth="1"/>
    <col min="6" max="6" width="11" customWidth="1"/>
    <col min="7" max="8" width="9.28515625" customWidth="1"/>
    <col min="9" max="9" width="10.7109375" customWidth="1"/>
    <col min="10" max="10" width="10.28515625" customWidth="1"/>
  </cols>
  <sheetData>
    <row r="1" spans="1:10" ht="21.75" customHeight="1" x14ac:dyDescent="0.25">
      <c r="A1" s="47"/>
      <c r="B1" s="86"/>
      <c r="C1" s="86"/>
      <c r="D1" s="47"/>
      <c r="E1" s="47"/>
      <c r="F1" s="49"/>
      <c r="G1" s="184" t="s">
        <v>230</v>
      </c>
      <c r="H1" s="184"/>
      <c r="I1" s="184"/>
      <c r="J1" s="184"/>
    </row>
    <row r="2" spans="1:10" ht="15.75" x14ac:dyDescent="0.25">
      <c r="A2" s="47"/>
      <c r="B2" s="86"/>
      <c r="C2" s="86"/>
      <c r="D2" s="47"/>
      <c r="E2" s="47"/>
      <c r="F2" s="50"/>
      <c r="G2" s="184"/>
      <c r="H2" s="184"/>
      <c r="I2" s="184"/>
      <c r="J2" s="184"/>
    </row>
    <row r="3" spans="1:10" ht="63.75" customHeight="1" x14ac:dyDescent="0.25">
      <c r="A3" s="169" t="s">
        <v>196</v>
      </c>
      <c r="B3" s="169"/>
      <c r="C3" s="169"/>
      <c r="D3" s="169"/>
      <c r="E3" s="47"/>
      <c r="F3" s="50"/>
      <c r="G3" s="170" t="s">
        <v>290</v>
      </c>
      <c r="H3" s="170"/>
      <c r="I3" s="170"/>
      <c r="J3" s="170"/>
    </row>
    <row r="4" spans="1:10" ht="19.5" customHeight="1" x14ac:dyDescent="0.25">
      <c r="A4" s="47"/>
      <c r="B4" s="167" t="s">
        <v>229</v>
      </c>
      <c r="C4" s="167"/>
      <c r="D4" s="167"/>
      <c r="E4" s="47"/>
      <c r="F4" s="50"/>
      <c r="G4" s="50"/>
      <c r="H4" s="50"/>
      <c r="I4" s="167" t="s">
        <v>197</v>
      </c>
      <c r="J4" s="167"/>
    </row>
    <row r="5" spans="1:10" ht="15.75" x14ac:dyDescent="0.25">
      <c r="A5" s="167" t="s">
        <v>184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0" ht="15.75" x14ac:dyDescent="0.25">
      <c r="A6" s="167" t="s">
        <v>180</v>
      </c>
      <c r="B6" s="167"/>
      <c r="C6" s="167"/>
      <c r="D6" s="167"/>
      <c r="E6" s="167"/>
      <c r="F6" s="167"/>
      <c r="G6" s="167"/>
      <c r="H6" s="167"/>
      <c r="I6" s="167"/>
      <c r="J6" s="167"/>
    </row>
    <row r="7" spans="1:10" ht="15.75" x14ac:dyDescent="0.25">
      <c r="A7" s="47"/>
      <c r="B7" s="88"/>
      <c r="C7" s="47"/>
      <c r="D7" s="47"/>
      <c r="E7" s="47"/>
      <c r="F7" s="47"/>
      <c r="G7" s="47"/>
      <c r="H7" s="47"/>
      <c r="I7" s="47"/>
      <c r="J7" s="47"/>
    </row>
    <row r="8" spans="1:10" ht="15.75" x14ac:dyDescent="0.25">
      <c r="A8" s="167" t="s">
        <v>128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6.5" thickBot="1" x14ac:dyDescent="0.3">
      <c r="A9" s="47"/>
      <c r="B9" s="88"/>
      <c r="C9" s="47"/>
      <c r="D9" s="47"/>
      <c r="E9" s="47"/>
      <c r="F9" s="47"/>
      <c r="G9" s="47"/>
      <c r="H9" s="47"/>
      <c r="I9" s="47"/>
      <c r="J9" s="47"/>
    </row>
    <row r="10" spans="1:10" ht="25.5" customHeight="1" x14ac:dyDescent="0.25">
      <c r="A10" s="156"/>
      <c r="B10" s="163"/>
      <c r="C10" s="156" t="s">
        <v>307</v>
      </c>
      <c r="D10" s="156" t="s">
        <v>2</v>
      </c>
      <c r="E10" s="156" t="s">
        <v>3</v>
      </c>
      <c r="F10" s="156" t="s">
        <v>175</v>
      </c>
      <c r="G10" s="156" t="s">
        <v>120</v>
      </c>
      <c r="H10" s="156" t="s">
        <v>121</v>
      </c>
      <c r="I10" s="156" t="s">
        <v>176</v>
      </c>
      <c r="J10" s="156" t="s">
        <v>122</v>
      </c>
    </row>
    <row r="11" spans="1:10" ht="105.75" customHeight="1" thickBot="1" x14ac:dyDescent="0.3">
      <c r="A11" s="157"/>
      <c r="B11" s="164"/>
      <c r="C11" s="157"/>
      <c r="D11" s="157"/>
      <c r="E11" s="157"/>
      <c r="F11" s="157"/>
      <c r="G11" s="157"/>
      <c r="H11" s="157"/>
      <c r="I11" s="157"/>
      <c r="J11" s="157"/>
    </row>
    <row r="12" spans="1:10" ht="16.5" thickBot="1" x14ac:dyDescent="0.3">
      <c r="A12" s="84">
        <v>1</v>
      </c>
      <c r="B12" s="46" t="s">
        <v>6</v>
      </c>
      <c r="C12" s="10">
        <v>1</v>
      </c>
      <c r="D12" s="10">
        <v>7464</v>
      </c>
      <c r="E12" s="10">
        <f>D12*10%</f>
        <v>746.40000000000009</v>
      </c>
      <c r="F12" s="10">
        <f>D12+E12</f>
        <v>8210.4</v>
      </c>
      <c r="G12" s="10">
        <f>F12*30%</f>
        <v>2463.12</v>
      </c>
      <c r="H12" s="10"/>
      <c r="I12" s="10">
        <f>D12+E12+G12+H12</f>
        <v>10673.52</v>
      </c>
      <c r="J12" s="8">
        <f>I12*C12</f>
        <v>10673.52</v>
      </c>
    </row>
    <row r="13" spans="1:10" ht="15.75" customHeight="1" x14ac:dyDescent="0.25">
      <c r="A13" s="156">
        <v>2</v>
      </c>
      <c r="B13" s="163" t="s">
        <v>284</v>
      </c>
      <c r="C13" s="158">
        <v>1</v>
      </c>
      <c r="D13" s="158">
        <v>7091</v>
      </c>
      <c r="E13" s="158">
        <f>D13*10%</f>
        <v>709.1</v>
      </c>
      <c r="F13" s="158">
        <f>D13+E13</f>
        <v>7800.1</v>
      </c>
      <c r="G13" s="158">
        <f>F13*30%</f>
        <v>2340.0300000000002</v>
      </c>
      <c r="H13" s="158"/>
      <c r="I13" s="158">
        <f>F13+G13</f>
        <v>10140.130000000001</v>
      </c>
      <c r="J13" s="154">
        <f>I13*C13</f>
        <v>10140.130000000001</v>
      </c>
    </row>
    <row r="14" spans="1:10" x14ac:dyDescent="0.25">
      <c r="A14" s="165"/>
      <c r="B14" s="166"/>
      <c r="C14" s="160"/>
      <c r="D14" s="160"/>
      <c r="E14" s="160"/>
      <c r="F14" s="160"/>
      <c r="G14" s="160"/>
      <c r="H14" s="160"/>
      <c r="I14" s="160"/>
      <c r="J14" s="161"/>
    </row>
    <row r="15" spans="1:10" ht="16.5" customHeight="1" thickBot="1" x14ac:dyDescent="0.3">
      <c r="A15" s="157"/>
      <c r="B15" s="164"/>
      <c r="C15" s="159"/>
      <c r="D15" s="159"/>
      <c r="E15" s="159"/>
      <c r="F15" s="159"/>
      <c r="G15" s="159"/>
      <c r="H15" s="159"/>
      <c r="I15" s="159"/>
      <c r="J15" s="155"/>
    </row>
    <row r="16" spans="1:10" ht="15" customHeight="1" x14ac:dyDescent="0.25">
      <c r="A16" s="156">
        <v>3</v>
      </c>
      <c r="B16" s="163" t="s">
        <v>283</v>
      </c>
      <c r="C16" s="158">
        <v>1</v>
      </c>
      <c r="D16" s="158">
        <v>7091</v>
      </c>
      <c r="E16" s="158">
        <f>D16*10%</f>
        <v>709.1</v>
      </c>
      <c r="F16" s="158">
        <f>D16+E16</f>
        <v>7800.1</v>
      </c>
      <c r="G16" s="158">
        <f>F16*30%</f>
        <v>2340.0300000000002</v>
      </c>
      <c r="H16" s="158"/>
      <c r="I16" s="158">
        <f>F16+G16</f>
        <v>10140.130000000001</v>
      </c>
      <c r="J16" s="154">
        <f>I16*C16</f>
        <v>10140.130000000001</v>
      </c>
    </row>
    <row r="17" spans="1:10" ht="15" customHeight="1" x14ac:dyDescent="0.25">
      <c r="A17" s="165"/>
      <c r="B17" s="166"/>
      <c r="C17" s="160"/>
      <c r="D17" s="160"/>
      <c r="E17" s="160"/>
      <c r="F17" s="160"/>
      <c r="G17" s="160"/>
      <c r="H17" s="160"/>
      <c r="I17" s="160"/>
      <c r="J17" s="161"/>
    </row>
    <row r="18" spans="1:10" ht="15.75" customHeight="1" thickBot="1" x14ac:dyDescent="0.3">
      <c r="A18" s="157"/>
      <c r="B18" s="164"/>
      <c r="C18" s="159"/>
      <c r="D18" s="159"/>
      <c r="E18" s="159"/>
      <c r="F18" s="159"/>
      <c r="G18" s="159"/>
      <c r="H18" s="159"/>
      <c r="I18" s="159"/>
      <c r="J18" s="155"/>
    </row>
    <row r="19" spans="1:10" ht="32.25" thickBot="1" x14ac:dyDescent="0.3">
      <c r="A19" s="84">
        <v>4</v>
      </c>
      <c r="B19" s="46" t="s">
        <v>8</v>
      </c>
      <c r="C19" s="10">
        <v>0.67</v>
      </c>
      <c r="D19" s="10">
        <v>6133</v>
      </c>
      <c r="E19" s="10">
        <f>D19*10%</f>
        <v>613.30000000000007</v>
      </c>
      <c r="F19" s="10">
        <f>D19+E19</f>
        <v>6746.3</v>
      </c>
      <c r="G19" s="10">
        <f>F19*30%</f>
        <v>2023.8899999999999</v>
      </c>
      <c r="H19" s="10"/>
      <c r="I19" s="10">
        <f>F19+G19</f>
        <v>8770.19</v>
      </c>
      <c r="J19" s="8">
        <f>I19*C19</f>
        <v>5876.0273000000007</v>
      </c>
    </row>
    <row r="20" spans="1:10" ht="32.25" thickBot="1" x14ac:dyDescent="0.3">
      <c r="A20" s="84">
        <v>5</v>
      </c>
      <c r="B20" s="46" t="s">
        <v>9</v>
      </c>
      <c r="C20" s="10">
        <v>1</v>
      </c>
      <c r="D20" s="10">
        <v>4745</v>
      </c>
      <c r="E20" s="10"/>
      <c r="F20" s="10">
        <f t="shared" ref="F20:F21" si="0">D20+E20</f>
        <v>4745</v>
      </c>
      <c r="G20" s="10"/>
      <c r="H20" s="10"/>
      <c r="I20" s="10"/>
      <c r="J20" s="8">
        <f>D20*C20</f>
        <v>4745</v>
      </c>
    </row>
    <row r="21" spans="1:10" ht="23.25" customHeight="1" x14ac:dyDescent="0.25">
      <c r="A21" s="156">
        <v>6</v>
      </c>
      <c r="B21" s="163" t="s">
        <v>41</v>
      </c>
      <c r="C21" s="158">
        <v>1</v>
      </c>
      <c r="D21" s="158">
        <v>7001</v>
      </c>
      <c r="E21" s="158">
        <f>D21*10%</f>
        <v>700.1</v>
      </c>
      <c r="F21" s="158">
        <f t="shared" si="0"/>
        <v>7701.1</v>
      </c>
      <c r="G21" s="158">
        <f>F21*30%</f>
        <v>2310.33</v>
      </c>
      <c r="H21" s="158"/>
      <c r="I21" s="158">
        <f>F21+G21</f>
        <v>10011.43</v>
      </c>
      <c r="J21" s="154">
        <f>C21*I21</f>
        <v>10011.43</v>
      </c>
    </row>
    <row r="22" spans="1:10" ht="11.25" customHeight="1" thickBot="1" x14ac:dyDescent="0.3">
      <c r="A22" s="157"/>
      <c r="B22" s="164"/>
      <c r="C22" s="159"/>
      <c r="D22" s="159"/>
      <c r="E22" s="159"/>
      <c r="F22" s="159"/>
      <c r="G22" s="159"/>
      <c r="H22" s="159"/>
      <c r="I22" s="159"/>
      <c r="J22" s="155"/>
    </row>
    <row r="23" spans="1:10" ht="16.5" thickBot="1" x14ac:dyDescent="0.3">
      <c r="A23" s="84">
        <v>7</v>
      </c>
      <c r="B23" s="46" t="s">
        <v>43</v>
      </c>
      <c r="C23" s="10">
        <v>1</v>
      </c>
      <c r="D23" s="10">
        <v>3934</v>
      </c>
      <c r="E23" s="10"/>
      <c r="F23" s="10"/>
      <c r="G23" s="10"/>
      <c r="H23" s="10"/>
      <c r="I23" s="10">
        <f>D23+E22+G23</f>
        <v>3934</v>
      </c>
      <c r="J23" s="8">
        <f>C23*I23</f>
        <v>3934</v>
      </c>
    </row>
    <row r="24" spans="1:10" ht="32.25" thickBot="1" x14ac:dyDescent="0.3">
      <c r="A24" s="84">
        <v>8</v>
      </c>
      <c r="B24" s="46" t="s">
        <v>316</v>
      </c>
      <c r="C24" s="10">
        <v>1</v>
      </c>
      <c r="D24" s="10">
        <v>6133</v>
      </c>
      <c r="E24" s="10"/>
      <c r="F24" s="10">
        <f>D24+E24</f>
        <v>6133</v>
      </c>
      <c r="G24" s="10">
        <f t="shared" ref="G24:G26" si="1">F24*30%</f>
        <v>1839.8999999999999</v>
      </c>
      <c r="H24" s="10"/>
      <c r="I24" s="10">
        <f>F24+G24</f>
        <v>7972.9</v>
      </c>
      <c r="J24" s="8">
        <f t="shared" ref="J24:J31" si="2">C24*I24</f>
        <v>7972.9</v>
      </c>
    </row>
    <row r="25" spans="1:10" ht="32.25" thickBot="1" x14ac:dyDescent="0.3">
      <c r="A25" s="84">
        <v>9</v>
      </c>
      <c r="B25" s="46" t="s">
        <v>40</v>
      </c>
      <c r="C25" s="10">
        <v>1.33</v>
      </c>
      <c r="D25" s="10">
        <v>7001</v>
      </c>
      <c r="E25" s="10">
        <f>D25*10%</f>
        <v>700.1</v>
      </c>
      <c r="F25" s="10">
        <f>D25+E25</f>
        <v>7701.1</v>
      </c>
      <c r="G25" s="10">
        <f t="shared" si="1"/>
        <v>2310.33</v>
      </c>
      <c r="H25" s="10"/>
      <c r="I25" s="10">
        <f>F25+G25</f>
        <v>10011.43</v>
      </c>
      <c r="J25" s="8">
        <f t="shared" si="2"/>
        <v>13315.201900000002</v>
      </c>
    </row>
    <row r="26" spans="1:10" ht="16.5" thickBot="1" x14ac:dyDescent="0.3">
      <c r="A26" s="84">
        <v>10</v>
      </c>
      <c r="B26" s="46" t="s">
        <v>24</v>
      </c>
      <c r="C26" s="10">
        <v>1</v>
      </c>
      <c r="D26" s="10">
        <v>7001</v>
      </c>
      <c r="E26" s="10">
        <f>D26*10%</f>
        <v>700.1</v>
      </c>
      <c r="F26" s="10">
        <f>D26+E26</f>
        <v>7701.1</v>
      </c>
      <c r="G26" s="10">
        <f t="shared" si="1"/>
        <v>2310.33</v>
      </c>
      <c r="H26" s="10"/>
      <c r="I26" s="10">
        <f>F26+G26</f>
        <v>10011.43</v>
      </c>
      <c r="J26" s="8">
        <f t="shared" si="2"/>
        <v>10011.43</v>
      </c>
    </row>
    <row r="27" spans="1:10" ht="16.5" thickBot="1" x14ac:dyDescent="0.3">
      <c r="A27" s="84">
        <v>11</v>
      </c>
      <c r="B27" s="46" t="s">
        <v>18</v>
      </c>
      <c r="C27" s="10">
        <v>1</v>
      </c>
      <c r="D27" s="10">
        <v>5005</v>
      </c>
      <c r="E27" s="10"/>
      <c r="F27" s="10"/>
      <c r="G27" s="10">
        <f>D27*30%</f>
        <v>1501.5</v>
      </c>
      <c r="H27" s="10"/>
      <c r="I27" s="10">
        <f>D27+G27</f>
        <v>6506.5</v>
      </c>
      <c r="J27" s="8">
        <f t="shared" si="2"/>
        <v>6506.5</v>
      </c>
    </row>
    <row r="28" spans="1:10" ht="32.25" thickBot="1" x14ac:dyDescent="0.3">
      <c r="A28" s="84">
        <v>12</v>
      </c>
      <c r="B28" s="46" t="s">
        <v>46</v>
      </c>
      <c r="C28" s="89">
        <v>1</v>
      </c>
      <c r="D28" s="65">
        <v>5265</v>
      </c>
      <c r="E28" s="89"/>
      <c r="F28" s="89"/>
      <c r="G28" s="10"/>
      <c r="H28" s="10"/>
      <c r="I28" s="10">
        <f>D28+E28+G28+H28</f>
        <v>5265</v>
      </c>
      <c r="J28" s="8">
        <f>I28*C28</f>
        <v>5265</v>
      </c>
    </row>
    <row r="29" spans="1:10" ht="16.5" thickBot="1" x14ac:dyDescent="0.3">
      <c r="A29" s="84">
        <v>13</v>
      </c>
      <c r="B29" s="46" t="s">
        <v>21</v>
      </c>
      <c r="C29" s="89">
        <v>0.5</v>
      </c>
      <c r="D29" s="89">
        <v>2893</v>
      </c>
      <c r="E29" s="89"/>
      <c r="F29" s="89"/>
      <c r="G29" s="10"/>
      <c r="H29" s="10"/>
      <c r="I29" s="10">
        <f>D29+E29+H29</f>
        <v>2893</v>
      </c>
      <c r="J29" s="8">
        <f>I29*C29</f>
        <v>1446.5</v>
      </c>
    </row>
    <row r="30" spans="1:10" ht="32.25" thickBot="1" x14ac:dyDescent="0.3">
      <c r="A30" s="84">
        <v>14</v>
      </c>
      <c r="B30" s="46" t="s">
        <v>50</v>
      </c>
      <c r="C30" s="89">
        <v>3</v>
      </c>
      <c r="D30" s="89">
        <v>2893</v>
      </c>
      <c r="E30" s="89"/>
      <c r="F30" s="89"/>
      <c r="G30" s="10"/>
      <c r="H30" s="10"/>
      <c r="I30" s="10"/>
      <c r="J30" s="8">
        <f>D30*C30</f>
        <v>8679</v>
      </c>
    </row>
    <row r="31" spans="1:10" ht="48" thickBot="1" x14ac:dyDescent="0.3">
      <c r="A31" s="84">
        <v>15</v>
      </c>
      <c r="B31" s="46" t="s">
        <v>23</v>
      </c>
      <c r="C31" s="89">
        <v>6</v>
      </c>
      <c r="D31" s="89">
        <v>2893</v>
      </c>
      <c r="E31" s="89"/>
      <c r="F31" s="89"/>
      <c r="G31" s="10"/>
      <c r="H31" s="10">
        <f>D31*10%</f>
        <v>289.3</v>
      </c>
      <c r="I31" s="10">
        <f>D31+H31</f>
        <v>3182.3</v>
      </c>
      <c r="J31" s="8">
        <f t="shared" si="2"/>
        <v>19093.800000000003</v>
      </c>
    </row>
    <row r="32" spans="1:10" ht="72" customHeight="1" thickBot="1" x14ac:dyDescent="0.3">
      <c r="A32" s="84">
        <v>16</v>
      </c>
      <c r="B32" s="46" t="s">
        <v>16</v>
      </c>
      <c r="C32" s="10">
        <v>1</v>
      </c>
      <c r="D32" s="10">
        <v>3934</v>
      </c>
      <c r="E32" s="10"/>
      <c r="F32" s="10"/>
      <c r="G32" s="10"/>
      <c r="H32" s="10"/>
      <c r="I32" s="10"/>
      <c r="J32" s="8">
        <f>D32*C32</f>
        <v>3934</v>
      </c>
    </row>
    <row r="33" spans="1:14" ht="15.75" customHeight="1" thickBot="1" x14ac:dyDescent="0.3">
      <c r="A33" s="84">
        <v>17</v>
      </c>
      <c r="B33" s="46" t="s">
        <v>35</v>
      </c>
      <c r="C33" s="10">
        <v>0.5</v>
      </c>
      <c r="D33" s="10">
        <v>3934</v>
      </c>
      <c r="E33" s="10"/>
      <c r="F33" s="10"/>
      <c r="G33" s="10"/>
      <c r="H33" s="10">
        <f>D33*12%</f>
        <v>472.08</v>
      </c>
      <c r="I33" s="10">
        <f>D33+H33</f>
        <v>4406.08</v>
      </c>
      <c r="J33" s="8">
        <f>I33*C33</f>
        <v>2203.04</v>
      </c>
    </row>
    <row r="34" spans="1:14" ht="15.75" hidden="1" customHeight="1" thickBot="1" x14ac:dyDescent="0.3">
      <c r="A34" s="85"/>
      <c r="B34" s="68"/>
      <c r="C34" s="11"/>
      <c r="D34" s="11"/>
      <c r="E34" s="11"/>
      <c r="F34" s="11"/>
      <c r="G34" s="11"/>
      <c r="H34" s="11"/>
      <c r="I34" s="11"/>
      <c r="J34" s="9"/>
    </row>
    <row r="35" spans="1:14" ht="1.5" hidden="1" customHeight="1" thickBot="1" x14ac:dyDescent="0.3">
      <c r="A35" s="85"/>
      <c r="B35" s="68"/>
      <c r="C35" s="11"/>
      <c r="D35" s="11"/>
      <c r="E35" s="11"/>
      <c r="F35" s="11"/>
      <c r="G35" s="11"/>
      <c r="H35" s="11"/>
      <c r="I35" s="11"/>
      <c r="J35" s="9"/>
    </row>
    <row r="36" spans="1:14" s="20" customFormat="1" ht="15.75" customHeight="1" x14ac:dyDescent="0.25">
      <c r="A36" s="156"/>
      <c r="B36" s="163" t="s">
        <v>29</v>
      </c>
      <c r="C36" s="158">
        <f>SUM(C12:C33)</f>
        <v>23</v>
      </c>
      <c r="D36" s="158"/>
      <c r="E36" s="158"/>
      <c r="F36" s="158"/>
      <c r="G36" s="158"/>
      <c r="H36" s="158"/>
      <c r="I36" s="158"/>
      <c r="J36" s="154">
        <f>SUM(J12:J35)</f>
        <v>133947.60920000004</v>
      </c>
      <c r="N36" s="39"/>
    </row>
    <row r="37" spans="1:14" s="20" customFormat="1" ht="15.75" thickBot="1" x14ac:dyDescent="0.3">
      <c r="A37" s="157"/>
      <c r="B37" s="164"/>
      <c r="C37" s="159"/>
      <c r="D37" s="159"/>
      <c r="E37" s="159"/>
      <c r="F37" s="159"/>
      <c r="G37" s="159"/>
      <c r="H37" s="159"/>
      <c r="I37" s="159"/>
      <c r="J37" s="155"/>
    </row>
    <row r="38" spans="1:14" s="20" customFormat="1" ht="15.75" x14ac:dyDescent="0.25">
      <c r="A38" s="47"/>
      <c r="B38" s="88"/>
      <c r="C38" s="47"/>
      <c r="D38" s="47"/>
      <c r="E38" s="47"/>
      <c r="F38" s="47"/>
      <c r="G38" s="47"/>
      <c r="H38" s="47"/>
      <c r="I38" s="47"/>
      <c r="J38" s="47"/>
    </row>
    <row r="39" spans="1:14" s="20" customFormat="1" ht="36" customHeight="1" x14ac:dyDescent="0.25">
      <c r="A39" s="83"/>
      <c r="B39" s="153" t="s">
        <v>228</v>
      </c>
      <c r="C39" s="153"/>
      <c r="D39" s="153"/>
      <c r="E39" s="153"/>
      <c r="F39" s="153" t="s">
        <v>227</v>
      </c>
      <c r="G39" s="153"/>
      <c r="H39" s="153"/>
      <c r="I39" s="153"/>
      <c r="J39" s="83"/>
    </row>
    <row r="40" spans="1:14" s="20" customFormat="1" ht="32.25" customHeight="1" x14ac:dyDescent="0.25">
      <c r="A40" s="83"/>
      <c r="B40" s="153" t="s">
        <v>31</v>
      </c>
      <c r="C40" s="153"/>
      <c r="D40" s="153"/>
      <c r="E40" s="153"/>
      <c r="F40" s="153" t="s">
        <v>58</v>
      </c>
      <c r="G40" s="153"/>
      <c r="H40" s="153"/>
      <c r="I40" s="153"/>
      <c r="J40" s="83"/>
    </row>
    <row r="41" spans="1:14" s="20" customFormat="1" ht="30" customHeight="1" x14ac:dyDescent="0.25">
      <c r="A41" s="83"/>
      <c r="B41" s="153" t="s">
        <v>32</v>
      </c>
      <c r="C41" s="153"/>
      <c r="D41" s="153"/>
      <c r="E41" s="153"/>
      <c r="F41" s="153"/>
      <c r="G41" s="153"/>
      <c r="H41" s="153"/>
      <c r="I41" s="153"/>
      <c r="J41" s="83"/>
    </row>
    <row r="42" spans="1:14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</row>
    <row r="43" spans="1:14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</row>
    <row r="44" spans="1:14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</row>
    <row r="45" spans="1:14" x14ac:dyDescent="0.25">
      <c r="A45" s="4"/>
      <c r="B45" s="4"/>
      <c r="C45" s="4"/>
      <c r="D45" s="4"/>
      <c r="E45" s="4"/>
    </row>
    <row r="46" spans="1:14" x14ac:dyDescent="0.25">
      <c r="A46" s="4"/>
      <c r="B46" s="4"/>
      <c r="C46" s="4"/>
      <c r="D46" s="4"/>
      <c r="E46" s="4"/>
    </row>
  </sheetData>
  <mergeCells count="64">
    <mergeCell ref="B39:E39"/>
    <mergeCell ref="F39:I39"/>
    <mergeCell ref="B40:E40"/>
    <mergeCell ref="F40:I40"/>
    <mergeCell ref="B41:E41"/>
    <mergeCell ref="F41:I41"/>
    <mergeCell ref="J21:J22"/>
    <mergeCell ref="A36:A37"/>
    <mergeCell ref="B36:B37"/>
    <mergeCell ref="C36:C37"/>
    <mergeCell ref="D36:D37"/>
    <mergeCell ref="E36:E37"/>
    <mergeCell ref="G36:G37"/>
    <mergeCell ref="H36:H37"/>
    <mergeCell ref="J36:J37"/>
    <mergeCell ref="A21:A22"/>
    <mergeCell ref="C21:C22"/>
    <mergeCell ref="D21:D22"/>
    <mergeCell ref="E21:E22"/>
    <mergeCell ref="F21:F22"/>
    <mergeCell ref="G21:G22"/>
    <mergeCell ref="H21:H22"/>
    <mergeCell ref="J10:J11"/>
    <mergeCell ref="B13:B15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J13:J15"/>
    <mergeCell ref="G10:G11"/>
    <mergeCell ref="H10:H11"/>
    <mergeCell ref="F10:F11"/>
    <mergeCell ref="I10:I11"/>
    <mergeCell ref="B21:B22"/>
    <mergeCell ref="A10:A11"/>
    <mergeCell ref="B10:B11"/>
    <mergeCell ref="C10:C11"/>
    <mergeCell ref="D10:D11"/>
    <mergeCell ref="E10:E11"/>
    <mergeCell ref="A13:A15"/>
    <mergeCell ref="F36:F37"/>
    <mergeCell ref="I36:I37"/>
    <mergeCell ref="C13:C15"/>
    <mergeCell ref="D13:D15"/>
    <mergeCell ref="E13:E15"/>
    <mergeCell ref="F13:F15"/>
    <mergeCell ref="G13:G15"/>
    <mergeCell ref="H13:H15"/>
    <mergeCell ref="I13:I15"/>
    <mergeCell ref="I21:I22"/>
    <mergeCell ref="G1:J2"/>
    <mergeCell ref="I4:J4"/>
    <mergeCell ref="A5:J5"/>
    <mergeCell ref="A6:J6"/>
    <mergeCell ref="A8:J8"/>
    <mergeCell ref="A3:D3"/>
    <mergeCell ref="B4:D4"/>
    <mergeCell ref="G3:J3"/>
  </mergeCells>
  <pageMargins left="0.7" right="0.7" top="0.75" bottom="0.75" header="0.3" footer="0.3"/>
  <pageSetup paperSize="9" scale="7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G3" sqref="G3:J3"/>
    </sheetView>
  </sheetViews>
  <sheetFormatPr defaultRowHeight="15" x14ac:dyDescent="0.25"/>
  <cols>
    <col min="1" max="1" width="4.42578125" customWidth="1"/>
    <col min="2" max="2" width="25.140625" style="17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19.5" customHeight="1" x14ac:dyDescent="0.25">
      <c r="A1" s="47"/>
      <c r="B1" s="86"/>
      <c r="C1" s="86"/>
      <c r="D1" s="47"/>
      <c r="E1" s="47"/>
      <c r="F1" s="49"/>
      <c r="G1" s="162"/>
      <c r="H1" s="162"/>
      <c r="I1" s="162"/>
      <c r="J1" s="87" t="s">
        <v>233</v>
      </c>
    </row>
    <row r="2" spans="1:10" ht="15.75" x14ac:dyDescent="0.25">
      <c r="A2" s="47"/>
      <c r="B2" s="86"/>
      <c r="C2" s="86"/>
      <c r="D2" s="47"/>
      <c r="E2" s="47"/>
      <c r="F2" s="50"/>
      <c r="G2" s="162"/>
      <c r="H2" s="162"/>
      <c r="I2" s="162"/>
      <c r="J2" s="47"/>
    </row>
    <row r="3" spans="1:10" ht="65.25" customHeight="1" x14ac:dyDescent="0.25">
      <c r="A3" s="169" t="s">
        <v>196</v>
      </c>
      <c r="B3" s="169"/>
      <c r="C3" s="169"/>
      <c r="D3" s="169"/>
      <c r="E3" s="47"/>
      <c r="F3" s="50"/>
      <c r="G3" s="185" t="s">
        <v>344</v>
      </c>
      <c r="H3" s="185"/>
      <c r="I3" s="185"/>
      <c r="J3" s="185"/>
    </row>
    <row r="4" spans="1:10" ht="19.5" customHeight="1" x14ac:dyDescent="0.25">
      <c r="A4" s="47"/>
      <c r="B4" s="167" t="s">
        <v>232</v>
      </c>
      <c r="C4" s="167"/>
      <c r="D4" s="47"/>
      <c r="E4" s="47"/>
      <c r="F4" s="50"/>
      <c r="G4" s="50"/>
      <c r="H4" s="50"/>
      <c r="I4" s="171" t="s">
        <v>52</v>
      </c>
      <c r="J4" s="171"/>
    </row>
    <row r="5" spans="1:10" ht="15.75" x14ac:dyDescent="0.25">
      <c r="A5" s="167" t="s">
        <v>184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0" ht="15.75" x14ac:dyDescent="0.25">
      <c r="A6" s="167" t="s">
        <v>180</v>
      </c>
      <c r="B6" s="167"/>
      <c r="C6" s="167"/>
      <c r="D6" s="167"/>
      <c r="E6" s="167"/>
      <c r="F6" s="167"/>
      <c r="G6" s="167"/>
      <c r="H6" s="167"/>
      <c r="I6" s="167"/>
      <c r="J6" s="167"/>
    </row>
    <row r="7" spans="1:10" ht="9" customHeight="1" x14ac:dyDescent="0.25">
      <c r="A7" s="47"/>
      <c r="B7" s="88"/>
      <c r="C7" s="47"/>
      <c r="D7" s="47"/>
      <c r="E7" s="47"/>
      <c r="F7" s="47"/>
      <c r="G7" s="47"/>
      <c r="H7" s="47"/>
      <c r="I7" s="47"/>
      <c r="J7" s="47"/>
    </row>
    <row r="8" spans="1:10" ht="33.75" customHeight="1" x14ac:dyDescent="0.25">
      <c r="A8" s="168" t="s">
        <v>231</v>
      </c>
      <c r="B8" s="168"/>
      <c r="C8" s="168"/>
      <c r="D8" s="168"/>
      <c r="E8" s="168"/>
      <c r="F8" s="168"/>
      <c r="G8" s="168"/>
      <c r="H8" s="168"/>
      <c r="I8" s="168"/>
      <c r="J8" s="168"/>
    </row>
    <row r="9" spans="1:10" ht="16.5" thickBot="1" x14ac:dyDescent="0.3">
      <c r="A9" s="47"/>
      <c r="B9" s="88"/>
      <c r="C9" s="47"/>
      <c r="D9" s="47"/>
      <c r="E9" s="47"/>
      <c r="F9" s="47"/>
      <c r="G9" s="47"/>
      <c r="H9" s="47"/>
      <c r="I9" s="47"/>
      <c r="J9" s="47"/>
    </row>
    <row r="10" spans="1:10" ht="25.5" customHeight="1" x14ac:dyDescent="0.25">
      <c r="A10" s="156"/>
      <c r="B10" s="163"/>
      <c r="C10" s="156" t="s">
        <v>307</v>
      </c>
      <c r="D10" s="156" t="s">
        <v>2</v>
      </c>
      <c r="E10" s="156" t="s">
        <v>3</v>
      </c>
      <c r="F10" s="156" t="s">
        <v>175</v>
      </c>
      <c r="G10" s="156" t="s">
        <v>120</v>
      </c>
      <c r="H10" s="156" t="s">
        <v>121</v>
      </c>
      <c r="I10" s="156" t="s">
        <v>176</v>
      </c>
      <c r="J10" s="156" t="s">
        <v>122</v>
      </c>
    </row>
    <row r="11" spans="1:10" ht="63.75" customHeight="1" thickBot="1" x14ac:dyDescent="0.3">
      <c r="A11" s="157"/>
      <c r="B11" s="164"/>
      <c r="C11" s="157"/>
      <c r="D11" s="157"/>
      <c r="E11" s="157"/>
      <c r="F11" s="157"/>
      <c r="G11" s="157"/>
      <c r="H11" s="157"/>
      <c r="I11" s="157"/>
      <c r="J11" s="157"/>
    </row>
    <row r="12" spans="1:10" ht="16.5" thickBot="1" x14ac:dyDescent="0.3">
      <c r="A12" s="84">
        <v>1</v>
      </c>
      <c r="B12" s="46" t="s">
        <v>6</v>
      </c>
      <c r="C12" s="10">
        <v>1</v>
      </c>
      <c r="D12" s="10">
        <v>7464</v>
      </c>
      <c r="E12" s="10">
        <f>D12*10%</f>
        <v>746.40000000000009</v>
      </c>
      <c r="F12" s="10">
        <f>D12+E12</f>
        <v>8210.4</v>
      </c>
      <c r="G12" s="10">
        <f>F12*30%</f>
        <v>2463.12</v>
      </c>
      <c r="H12" s="10"/>
      <c r="I12" s="10">
        <f>D12+E12+G12+H12</f>
        <v>10673.52</v>
      </c>
      <c r="J12" s="8">
        <f>I12*C12</f>
        <v>10673.52</v>
      </c>
    </row>
    <row r="13" spans="1:10" ht="15.75" customHeight="1" x14ac:dyDescent="0.25">
      <c r="A13" s="156">
        <v>2</v>
      </c>
      <c r="B13" s="163" t="s">
        <v>284</v>
      </c>
      <c r="C13" s="158">
        <v>1</v>
      </c>
      <c r="D13" s="158">
        <v>7091</v>
      </c>
      <c r="E13" s="158">
        <f>D13*10%</f>
        <v>709.1</v>
      </c>
      <c r="F13" s="158">
        <f>D13+E13</f>
        <v>7800.1</v>
      </c>
      <c r="G13" s="158">
        <f>F13*30%</f>
        <v>2340.0300000000002</v>
      </c>
      <c r="H13" s="158"/>
      <c r="I13" s="158">
        <f>F13+G13</f>
        <v>10140.130000000001</v>
      </c>
      <c r="J13" s="154">
        <f>I13*C13</f>
        <v>10140.130000000001</v>
      </c>
    </row>
    <row r="14" spans="1:10" x14ac:dyDescent="0.25">
      <c r="A14" s="165"/>
      <c r="B14" s="166"/>
      <c r="C14" s="160"/>
      <c r="D14" s="160"/>
      <c r="E14" s="160"/>
      <c r="F14" s="160"/>
      <c r="G14" s="160"/>
      <c r="H14" s="160"/>
      <c r="I14" s="160"/>
      <c r="J14" s="161"/>
    </row>
    <row r="15" spans="1:10" ht="16.5" customHeight="1" thickBot="1" x14ac:dyDescent="0.3">
      <c r="A15" s="157"/>
      <c r="B15" s="164"/>
      <c r="C15" s="159"/>
      <c r="D15" s="159"/>
      <c r="E15" s="159"/>
      <c r="F15" s="159"/>
      <c r="G15" s="159"/>
      <c r="H15" s="159"/>
      <c r="I15" s="159"/>
      <c r="J15" s="155"/>
    </row>
    <row r="16" spans="1:10" ht="15" customHeight="1" x14ac:dyDescent="0.25">
      <c r="A16" s="156">
        <v>3</v>
      </c>
      <c r="B16" s="163" t="s">
        <v>283</v>
      </c>
      <c r="C16" s="158">
        <v>0.5</v>
      </c>
      <c r="D16" s="158">
        <v>7091</v>
      </c>
      <c r="E16" s="158">
        <f>D16*10%</f>
        <v>709.1</v>
      </c>
      <c r="F16" s="158">
        <f>D16+E16</f>
        <v>7800.1</v>
      </c>
      <c r="G16" s="158">
        <f>F16*30%</f>
        <v>2340.0300000000002</v>
      </c>
      <c r="H16" s="158"/>
      <c r="I16" s="158">
        <f>F16+G16</f>
        <v>10140.130000000001</v>
      </c>
      <c r="J16" s="154">
        <f>I16*C16</f>
        <v>5070.0650000000005</v>
      </c>
    </row>
    <row r="17" spans="1:10" ht="15" customHeight="1" x14ac:dyDescent="0.25">
      <c r="A17" s="165"/>
      <c r="B17" s="166"/>
      <c r="C17" s="160"/>
      <c r="D17" s="160"/>
      <c r="E17" s="160"/>
      <c r="F17" s="160"/>
      <c r="G17" s="160"/>
      <c r="H17" s="160"/>
      <c r="I17" s="160"/>
      <c r="J17" s="161"/>
    </row>
    <row r="18" spans="1:10" ht="15.75" customHeight="1" thickBot="1" x14ac:dyDescent="0.3">
      <c r="A18" s="157"/>
      <c r="B18" s="164"/>
      <c r="C18" s="159"/>
      <c r="D18" s="159"/>
      <c r="E18" s="159"/>
      <c r="F18" s="159"/>
      <c r="G18" s="159"/>
      <c r="H18" s="159"/>
      <c r="I18" s="159"/>
      <c r="J18" s="155"/>
    </row>
    <row r="19" spans="1:10" ht="16.5" thickBot="1" x14ac:dyDescent="0.3">
      <c r="A19" s="84">
        <v>4</v>
      </c>
      <c r="B19" s="46" t="s">
        <v>8</v>
      </c>
      <c r="C19" s="10">
        <v>0.5</v>
      </c>
      <c r="D19" s="10">
        <v>6133</v>
      </c>
      <c r="E19" s="10">
        <f>D19*10%</f>
        <v>613.30000000000007</v>
      </c>
      <c r="F19" s="10">
        <f>D19+E19</f>
        <v>6746.3</v>
      </c>
      <c r="G19" s="10">
        <f>F19*30%</f>
        <v>2023.8899999999999</v>
      </c>
      <c r="H19" s="10"/>
      <c r="I19" s="10">
        <f>F19+G19</f>
        <v>8770.19</v>
      </c>
      <c r="J19" s="8">
        <f>I19*C19</f>
        <v>4385.0950000000003</v>
      </c>
    </row>
    <row r="20" spans="1:10" ht="32.25" thickBot="1" x14ac:dyDescent="0.3">
      <c r="A20" s="84">
        <v>5</v>
      </c>
      <c r="B20" s="46" t="s">
        <v>9</v>
      </c>
      <c r="C20" s="10">
        <v>1</v>
      </c>
      <c r="D20" s="10">
        <v>4745</v>
      </c>
      <c r="E20" s="10"/>
      <c r="F20" s="10">
        <f t="shared" ref="F20" si="0">D20+E20</f>
        <v>4745</v>
      </c>
      <c r="G20" s="10"/>
      <c r="H20" s="10"/>
      <c r="I20" s="10">
        <f>D20</f>
        <v>4745</v>
      </c>
      <c r="J20" s="8">
        <f>D20*C20</f>
        <v>4745</v>
      </c>
    </row>
    <row r="21" spans="1:10" ht="23.25" customHeight="1" x14ac:dyDescent="0.25">
      <c r="A21" s="156">
        <v>6</v>
      </c>
      <c r="B21" s="163" t="s">
        <v>41</v>
      </c>
      <c r="C21" s="158">
        <v>1</v>
      </c>
      <c r="D21" s="158">
        <v>7001</v>
      </c>
      <c r="E21" s="158">
        <f>D21*10%</f>
        <v>700.1</v>
      </c>
      <c r="F21" s="158">
        <f>D21+E21</f>
        <v>7701.1</v>
      </c>
      <c r="G21" s="158">
        <f>F21*30%</f>
        <v>2310.33</v>
      </c>
      <c r="H21" s="158"/>
      <c r="I21" s="158">
        <f>F21+G21</f>
        <v>10011.43</v>
      </c>
      <c r="J21" s="154">
        <f>C21*I21</f>
        <v>10011.43</v>
      </c>
    </row>
    <row r="22" spans="1:10" ht="11.25" customHeight="1" thickBot="1" x14ac:dyDescent="0.3">
      <c r="A22" s="157"/>
      <c r="B22" s="164"/>
      <c r="C22" s="159"/>
      <c r="D22" s="159"/>
      <c r="E22" s="159"/>
      <c r="F22" s="159"/>
      <c r="G22" s="159"/>
      <c r="H22" s="159"/>
      <c r="I22" s="159"/>
      <c r="J22" s="155"/>
    </row>
    <row r="23" spans="1:10" ht="15.75" customHeight="1" thickBot="1" x14ac:dyDescent="0.3">
      <c r="A23" s="84">
        <v>8</v>
      </c>
      <c r="B23" s="46" t="s">
        <v>44</v>
      </c>
      <c r="C23" s="10">
        <v>0.25</v>
      </c>
      <c r="D23" s="10">
        <v>3934</v>
      </c>
      <c r="E23" s="10"/>
      <c r="F23" s="10"/>
      <c r="G23" s="10"/>
      <c r="H23" s="10"/>
      <c r="I23" s="10">
        <f>D23+E22+G23</f>
        <v>3934</v>
      </c>
      <c r="J23" s="8">
        <f>C23*I23</f>
        <v>983.5</v>
      </c>
    </row>
    <row r="24" spans="1:10" ht="16.5" hidden="1" thickBot="1" x14ac:dyDescent="0.3">
      <c r="A24" s="84"/>
      <c r="B24" s="46"/>
      <c r="C24" s="10">
        <v>0</v>
      </c>
      <c r="D24" s="10">
        <v>0</v>
      </c>
      <c r="E24" s="10"/>
      <c r="F24" s="10"/>
      <c r="G24" s="10">
        <f t="shared" ref="G24:G38" si="1">F24*30%</f>
        <v>0</v>
      </c>
      <c r="H24" s="10">
        <f>D24*10%</f>
        <v>0</v>
      </c>
      <c r="I24" s="10">
        <f>D24+H24</f>
        <v>0</v>
      </c>
      <c r="J24" s="8">
        <f t="shared" ref="J24:J40" si="2">C24*I24</f>
        <v>0</v>
      </c>
    </row>
    <row r="25" spans="1:10" ht="15.75" customHeight="1" thickBot="1" x14ac:dyDescent="0.3">
      <c r="A25" s="84">
        <v>9</v>
      </c>
      <c r="B25" s="46" t="s">
        <v>282</v>
      </c>
      <c r="C25" s="10">
        <v>0.5</v>
      </c>
      <c r="D25" s="10">
        <v>6133</v>
      </c>
      <c r="E25" s="10"/>
      <c r="F25" s="10">
        <f>D25+E25</f>
        <v>6133</v>
      </c>
      <c r="G25" s="10">
        <f t="shared" si="1"/>
        <v>1839.8999999999999</v>
      </c>
      <c r="H25" s="10"/>
      <c r="I25" s="10">
        <f>F25+G25</f>
        <v>7972.9</v>
      </c>
      <c r="J25" s="8">
        <f t="shared" si="2"/>
        <v>3986.45</v>
      </c>
    </row>
    <row r="26" spans="1:10" ht="32.25" hidden="1" thickBot="1" x14ac:dyDescent="0.3">
      <c r="A26" s="84">
        <v>10</v>
      </c>
      <c r="B26" s="46" t="s">
        <v>39</v>
      </c>
      <c r="C26" s="10">
        <v>0</v>
      </c>
      <c r="D26" s="10">
        <v>0</v>
      </c>
      <c r="E26" s="10">
        <v>0</v>
      </c>
      <c r="F26" s="10">
        <f>D26+E26</f>
        <v>0</v>
      </c>
      <c r="G26" s="10">
        <f t="shared" si="1"/>
        <v>0</v>
      </c>
      <c r="H26" s="10"/>
      <c r="I26" s="10">
        <f>F26+G26</f>
        <v>0</v>
      </c>
      <c r="J26" s="8">
        <f t="shared" si="2"/>
        <v>0</v>
      </c>
    </row>
    <row r="27" spans="1:10" ht="32.25" thickBot="1" x14ac:dyDescent="0.3">
      <c r="A27" s="84">
        <v>10</v>
      </c>
      <c r="B27" s="46" t="s">
        <v>40</v>
      </c>
      <c r="C27" s="10">
        <v>1.25</v>
      </c>
      <c r="D27" s="10">
        <v>7001</v>
      </c>
      <c r="E27" s="10">
        <f>D27*10%</f>
        <v>700.1</v>
      </c>
      <c r="F27" s="10">
        <f>D27+E27</f>
        <v>7701.1</v>
      </c>
      <c r="G27" s="10">
        <f t="shared" si="1"/>
        <v>2310.33</v>
      </c>
      <c r="H27" s="10"/>
      <c r="I27" s="10">
        <f>F27+G27</f>
        <v>10011.43</v>
      </c>
      <c r="J27" s="8">
        <f t="shared" si="2"/>
        <v>12514.2875</v>
      </c>
    </row>
    <row r="28" spans="1:10" ht="61.5" customHeight="1" thickBot="1" x14ac:dyDescent="0.3">
      <c r="A28" s="84">
        <v>11</v>
      </c>
      <c r="B28" s="46" t="s">
        <v>16</v>
      </c>
      <c r="C28" s="10">
        <v>1</v>
      </c>
      <c r="D28" s="10">
        <v>3934</v>
      </c>
      <c r="E28" s="10"/>
      <c r="F28" s="10"/>
      <c r="G28" s="10"/>
      <c r="H28" s="10"/>
      <c r="I28" s="10">
        <f>D28</f>
        <v>3934</v>
      </c>
      <c r="J28" s="8">
        <f>D28*C28</f>
        <v>3934</v>
      </c>
    </row>
    <row r="29" spans="1:10" ht="16.5" hidden="1" thickBot="1" x14ac:dyDescent="0.3">
      <c r="A29" s="84"/>
      <c r="B29" s="46"/>
      <c r="C29" s="10">
        <v>0</v>
      </c>
      <c r="D29" s="10">
        <v>0</v>
      </c>
      <c r="E29" s="10"/>
      <c r="F29" s="10"/>
      <c r="G29" s="10">
        <f t="shared" si="1"/>
        <v>0</v>
      </c>
      <c r="H29" s="10"/>
      <c r="I29" s="10"/>
      <c r="J29" s="8">
        <f>D29*C29</f>
        <v>0</v>
      </c>
    </row>
    <row r="30" spans="1:10" ht="16.5" thickBot="1" x14ac:dyDescent="0.3">
      <c r="A30" s="84">
        <v>12</v>
      </c>
      <c r="B30" s="46" t="s">
        <v>18</v>
      </c>
      <c r="C30" s="10">
        <v>1</v>
      </c>
      <c r="D30" s="10">
        <v>5005</v>
      </c>
      <c r="E30" s="10"/>
      <c r="F30" s="10"/>
      <c r="G30" s="10">
        <f>D30*30%</f>
        <v>1501.5</v>
      </c>
      <c r="H30" s="10"/>
      <c r="I30" s="10">
        <f>D30+G30</f>
        <v>6506.5</v>
      </c>
      <c r="J30" s="8">
        <f t="shared" si="2"/>
        <v>6506.5</v>
      </c>
    </row>
    <row r="31" spans="1:10" ht="16.5" thickBot="1" x14ac:dyDescent="0.3">
      <c r="A31" s="84">
        <v>13</v>
      </c>
      <c r="B31" s="46" t="s">
        <v>19</v>
      </c>
      <c r="C31" s="10">
        <v>1</v>
      </c>
      <c r="D31" s="10">
        <v>4195</v>
      </c>
      <c r="E31" s="10"/>
      <c r="F31" s="10"/>
      <c r="G31" s="10"/>
      <c r="H31" s="10">
        <f>D31*12%</f>
        <v>503.4</v>
      </c>
      <c r="I31" s="10">
        <f>D31+H31</f>
        <v>4698.3999999999996</v>
      </c>
      <c r="J31" s="8">
        <f t="shared" si="2"/>
        <v>4698.3999999999996</v>
      </c>
    </row>
    <row r="32" spans="1:10" ht="16.5" thickBot="1" x14ac:dyDescent="0.3">
      <c r="A32" s="84">
        <v>14</v>
      </c>
      <c r="B32" s="46" t="s">
        <v>20</v>
      </c>
      <c r="C32" s="10">
        <v>1</v>
      </c>
      <c r="D32" s="12">
        <v>2893</v>
      </c>
      <c r="E32" s="10"/>
      <c r="F32" s="10"/>
      <c r="G32" s="10"/>
      <c r="H32" s="10">
        <f>D32*12%</f>
        <v>347.15999999999997</v>
      </c>
      <c r="I32" s="10">
        <f>D32+H32</f>
        <v>3240.16</v>
      </c>
      <c r="J32" s="8">
        <f t="shared" si="2"/>
        <v>3240.16</v>
      </c>
    </row>
    <row r="33" spans="1:10" ht="16.5" thickBot="1" x14ac:dyDescent="0.3">
      <c r="A33" s="84">
        <v>15</v>
      </c>
      <c r="B33" s="46" t="s">
        <v>21</v>
      </c>
      <c r="C33" s="10">
        <v>0.5</v>
      </c>
      <c r="D33" s="10">
        <v>2893</v>
      </c>
      <c r="E33" s="10"/>
      <c r="F33" s="10"/>
      <c r="G33" s="10"/>
      <c r="H33" s="10"/>
      <c r="I33" s="10">
        <f>D33</f>
        <v>2893</v>
      </c>
      <c r="J33" s="8">
        <f>D33*C33</f>
        <v>1446.5</v>
      </c>
    </row>
    <row r="34" spans="1:10" ht="16.5" thickBot="1" x14ac:dyDescent="0.3">
      <c r="A34" s="84">
        <v>16</v>
      </c>
      <c r="B34" s="46" t="s">
        <v>22</v>
      </c>
      <c r="C34" s="10">
        <v>3</v>
      </c>
      <c r="D34" s="10">
        <v>2893</v>
      </c>
      <c r="E34" s="10"/>
      <c r="F34" s="10"/>
      <c r="G34" s="10"/>
      <c r="H34" s="10"/>
      <c r="I34" s="10">
        <f>D34</f>
        <v>2893</v>
      </c>
      <c r="J34" s="8">
        <f>D34*C34</f>
        <v>8679</v>
      </c>
    </row>
    <row r="35" spans="1:10" ht="48" thickBot="1" x14ac:dyDescent="0.3">
      <c r="A35" s="84">
        <v>17</v>
      </c>
      <c r="B35" s="46" t="s">
        <v>23</v>
      </c>
      <c r="C35" s="10">
        <v>2</v>
      </c>
      <c r="D35" s="10">
        <v>2893</v>
      </c>
      <c r="E35" s="10"/>
      <c r="F35" s="10"/>
      <c r="G35" s="10"/>
      <c r="H35" s="10">
        <f>D35*10%</f>
        <v>289.3</v>
      </c>
      <c r="I35" s="10">
        <f>D35+H35</f>
        <v>3182.3</v>
      </c>
      <c r="J35" s="8">
        <f t="shared" si="2"/>
        <v>6364.6</v>
      </c>
    </row>
    <row r="36" spans="1:10" ht="16.5" thickBot="1" x14ac:dyDescent="0.3">
      <c r="A36" s="84">
        <v>18</v>
      </c>
      <c r="B36" s="46" t="s">
        <v>24</v>
      </c>
      <c r="C36" s="10">
        <v>0.5</v>
      </c>
      <c r="D36" s="10">
        <v>7001</v>
      </c>
      <c r="E36" s="10">
        <f>D36*10%</f>
        <v>700.1</v>
      </c>
      <c r="F36" s="10">
        <f>D36+E36</f>
        <v>7701.1</v>
      </c>
      <c r="G36" s="10">
        <f t="shared" si="1"/>
        <v>2310.33</v>
      </c>
      <c r="H36" s="10"/>
      <c r="I36" s="10">
        <f>F36+G36</f>
        <v>10011.43</v>
      </c>
      <c r="J36" s="8">
        <f t="shared" si="2"/>
        <v>5005.7150000000001</v>
      </c>
    </row>
    <row r="37" spans="1:10" ht="16.5" thickBot="1" x14ac:dyDescent="0.3">
      <c r="A37" s="84">
        <v>19</v>
      </c>
      <c r="B37" s="46" t="s">
        <v>42</v>
      </c>
      <c r="C37" s="10">
        <v>1.5</v>
      </c>
      <c r="D37" s="10">
        <v>7001</v>
      </c>
      <c r="E37" s="10">
        <f t="shared" ref="E37:E38" si="3">D37*10%</f>
        <v>700.1</v>
      </c>
      <c r="F37" s="10">
        <f t="shared" ref="F37:F38" si="4">D37+E37</f>
        <v>7701.1</v>
      </c>
      <c r="G37" s="10">
        <f t="shared" si="1"/>
        <v>2310.33</v>
      </c>
      <c r="H37" s="10"/>
      <c r="I37" s="10">
        <f t="shared" ref="I37:I38" si="5">F37+G37</f>
        <v>10011.43</v>
      </c>
      <c r="J37" s="8">
        <f t="shared" si="2"/>
        <v>15017.145</v>
      </c>
    </row>
    <row r="38" spans="1:10" ht="24.75" customHeight="1" thickBot="1" x14ac:dyDescent="0.3">
      <c r="A38" s="84">
        <v>20</v>
      </c>
      <c r="B38" s="142" t="s">
        <v>312</v>
      </c>
      <c r="C38" s="10">
        <v>0.25</v>
      </c>
      <c r="D38" s="10">
        <v>6133</v>
      </c>
      <c r="E38" s="10">
        <f t="shared" si="3"/>
        <v>613.30000000000007</v>
      </c>
      <c r="F38" s="10">
        <f t="shared" si="4"/>
        <v>6746.3</v>
      </c>
      <c r="G38" s="10">
        <f t="shared" si="1"/>
        <v>2023.8899999999999</v>
      </c>
      <c r="H38" s="10"/>
      <c r="I38" s="10">
        <f t="shared" si="5"/>
        <v>8770.19</v>
      </c>
      <c r="J38" s="8">
        <f t="shared" si="2"/>
        <v>2192.5475000000001</v>
      </c>
    </row>
    <row r="39" spans="1:10" ht="26.25" customHeight="1" thickBot="1" x14ac:dyDescent="0.3">
      <c r="A39" s="84">
        <v>21</v>
      </c>
      <c r="B39" s="142" t="s">
        <v>70</v>
      </c>
      <c r="C39" s="10">
        <v>1</v>
      </c>
      <c r="D39" s="10">
        <v>4195</v>
      </c>
      <c r="E39" s="10"/>
      <c r="F39" s="10"/>
      <c r="G39" s="10"/>
      <c r="H39" s="10">
        <f>D39*10%</f>
        <v>419.5</v>
      </c>
      <c r="I39" s="10">
        <f>D39+H39</f>
        <v>4614.5</v>
      </c>
      <c r="J39" s="8">
        <f t="shared" si="2"/>
        <v>4614.5</v>
      </c>
    </row>
    <row r="40" spans="1:10" ht="52.5" customHeight="1" thickBot="1" x14ac:dyDescent="0.3">
      <c r="A40" s="84">
        <v>22</v>
      </c>
      <c r="B40" s="46" t="s">
        <v>319</v>
      </c>
      <c r="C40" s="10">
        <v>2.5</v>
      </c>
      <c r="D40" s="10">
        <v>3934</v>
      </c>
      <c r="E40" s="10"/>
      <c r="F40" s="10"/>
      <c r="G40" s="10" t="s">
        <v>28</v>
      </c>
      <c r="H40" s="10"/>
      <c r="I40" s="10">
        <f>D40+H40</f>
        <v>3934</v>
      </c>
      <c r="J40" s="8">
        <f t="shared" si="2"/>
        <v>9835</v>
      </c>
    </row>
    <row r="41" spans="1:10" s="18" customFormat="1" ht="15.75" customHeight="1" x14ac:dyDescent="0.25">
      <c r="A41" s="156"/>
      <c r="B41" s="163" t="s">
        <v>29</v>
      </c>
      <c r="C41" s="158">
        <f>SUM(C12:C40)</f>
        <v>22.25</v>
      </c>
      <c r="D41" s="158"/>
      <c r="E41" s="158"/>
      <c r="F41" s="158"/>
      <c r="G41" s="158"/>
      <c r="H41" s="158"/>
      <c r="I41" s="158"/>
      <c r="J41" s="186">
        <f>SUM(J12:J40)</f>
        <v>134043.54500000001</v>
      </c>
    </row>
    <row r="42" spans="1:10" s="18" customFormat="1" ht="7.5" customHeight="1" thickBot="1" x14ac:dyDescent="0.3">
      <c r="A42" s="157"/>
      <c r="B42" s="164"/>
      <c r="C42" s="159"/>
      <c r="D42" s="159"/>
      <c r="E42" s="159"/>
      <c r="F42" s="159"/>
      <c r="G42" s="159"/>
      <c r="H42" s="159"/>
      <c r="I42" s="159"/>
      <c r="J42" s="187"/>
    </row>
    <row r="43" spans="1:10" s="18" customFormat="1" ht="15.75" x14ac:dyDescent="0.25">
      <c r="A43" s="47"/>
      <c r="B43" s="88"/>
      <c r="C43" s="47"/>
      <c r="D43" s="47"/>
      <c r="E43" s="47"/>
      <c r="F43" s="47"/>
      <c r="G43" s="47"/>
      <c r="H43" s="47"/>
      <c r="I43" s="47"/>
      <c r="J43" s="47"/>
    </row>
    <row r="44" spans="1:10" s="18" customFormat="1" ht="36" customHeight="1" x14ac:dyDescent="0.25">
      <c r="A44" s="83"/>
      <c r="B44" s="153" t="s">
        <v>30</v>
      </c>
      <c r="C44" s="153"/>
      <c r="D44" s="153"/>
      <c r="E44" s="153"/>
      <c r="F44" s="153" t="s">
        <v>145</v>
      </c>
      <c r="G44" s="153"/>
      <c r="H44" s="153"/>
      <c r="I44" s="153"/>
      <c r="J44" s="83"/>
    </row>
    <row r="45" spans="1:10" s="18" customFormat="1" ht="33" customHeight="1" x14ac:dyDescent="0.25">
      <c r="A45" s="83"/>
      <c r="B45" s="153" t="s">
        <v>31</v>
      </c>
      <c r="C45" s="153"/>
      <c r="D45" s="153"/>
      <c r="E45" s="153"/>
      <c r="F45" s="153" t="s">
        <v>58</v>
      </c>
      <c r="G45" s="153"/>
      <c r="H45" s="153"/>
      <c r="I45" s="153"/>
      <c r="J45" s="83"/>
    </row>
    <row r="46" spans="1:10" s="18" customFormat="1" ht="32.25" customHeight="1" x14ac:dyDescent="0.25">
      <c r="A46" s="83"/>
      <c r="B46" s="153" t="s">
        <v>32</v>
      </c>
      <c r="C46" s="153"/>
      <c r="D46" s="153"/>
      <c r="E46" s="153"/>
      <c r="F46" s="153"/>
      <c r="G46" s="153"/>
      <c r="H46" s="153"/>
      <c r="I46" s="153"/>
      <c r="J46" s="83"/>
    </row>
    <row r="47" spans="1:1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</row>
    <row r="48" spans="1:10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</row>
    <row r="49" spans="1:10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</row>
    <row r="50" spans="1:10" x14ac:dyDescent="0.25">
      <c r="A50" s="4"/>
      <c r="B50" s="4"/>
      <c r="C50" s="4"/>
      <c r="D50" s="4"/>
      <c r="E50" s="4"/>
    </row>
    <row r="51" spans="1:10" x14ac:dyDescent="0.25">
      <c r="A51" s="4"/>
      <c r="B51" s="4"/>
      <c r="C51" s="4"/>
      <c r="D51" s="4"/>
      <c r="E51" s="4"/>
    </row>
  </sheetData>
  <mergeCells count="64">
    <mergeCell ref="B44:E44"/>
    <mergeCell ref="F44:I44"/>
    <mergeCell ref="B45:E45"/>
    <mergeCell ref="F45:I45"/>
    <mergeCell ref="B46:E46"/>
    <mergeCell ref="F46:I46"/>
    <mergeCell ref="E13:E15"/>
    <mergeCell ref="F13:F15"/>
    <mergeCell ref="J21:J22"/>
    <mergeCell ref="A41:A42"/>
    <mergeCell ref="B41:B42"/>
    <mergeCell ref="C41:C42"/>
    <mergeCell ref="D41:D42"/>
    <mergeCell ref="E41:E42"/>
    <mergeCell ref="G41:G42"/>
    <mergeCell ref="H41:H42"/>
    <mergeCell ref="J41:J42"/>
    <mergeCell ref="A21:A22"/>
    <mergeCell ref="C21:C22"/>
    <mergeCell ref="D21:D22"/>
    <mergeCell ref="E21:E22"/>
    <mergeCell ref="F21:F22"/>
    <mergeCell ref="B21:B22"/>
    <mergeCell ref="A13:A15"/>
    <mergeCell ref="J10:J11"/>
    <mergeCell ref="B13:B15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C13:C15"/>
    <mergeCell ref="D13:D15"/>
    <mergeCell ref="G1:I2"/>
    <mergeCell ref="A10:A11"/>
    <mergeCell ref="B10:B11"/>
    <mergeCell ref="C10:C11"/>
    <mergeCell ref="D10:D11"/>
    <mergeCell ref="E10:E11"/>
    <mergeCell ref="G10:G11"/>
    <mergeCell ref="H10:H11"/>
    <mergeCell ref="F10:F11"/>
    <mergeCell ref="I10:I11"/>
    <mergeCell ref="A5:J5"/>
    <mergeCell ref="A6:J6"/>
    <mergeCell ref="A8:J8"/>
    <mergeCell ref="A3:D3"/>
    <mergeCell ref="B4:C4"/>
    <mergeCell ref="G3:J3"/>
    <mergeCell ref="F41:F42"/>
    <mergeCell ref="I41:I42"/>
    <mergeCell ref="I21:I22"/>
    <mergeCell ref="G21:G22"/>
    <mergeCell ref="H21:H22"/>
    <mergeCell ref="I4:J4"/>
    <mergeCell ref="G13:G15"/>
    <mergeCell ref="H13:H15"/>
    <mergeCell ref="I13:I15"/>
    <mergeCell ref="J13:J15"/>
  </mergeCells>
  <pageMargins left="0.7" right="0.7" top="0.75" bottom="0.75" header="0.3" footer="0.3"/>
  <pageSetup paperSize="9" scale="74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activeCell="J1" sqref="J1"/>
    </sheetView>
  </sheetViews>
  <sheetFormatPr defaultRowHeight="15" x14ac:dyDescent="0.25"/>
  <cols>
    <col min="1" max="1" width="4.42578125" customWidth="1"/>
    <col min="2" max="2" width="25.140625" style="19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21" customHeight="1" x14ac:dyDescent="0.25">
      <c r="A1" s="47"/>
      <c r="B1" s="86"/>
      <c r="C1" s="86"/>
      <c r="D1" s="47"/>
      <c r="E1" s="47"/>
      <c r="F1" s="49"/>
      <c r="G1" s="162"/>
      <c r="H1" s="162"/>
      <c r="I1" s="162"/>
      <c r="J1" s="87" t="s">
        <v>234</v>
      </c>
    </row>
    <row r="2" spans="1:10" ht="15.75" x14ac:dyDescent="0.25">
      <c r="A2" s="47"/>
      <c r="B2" s="86"/>
      <c r="C2" s="86"/>
      <c r="D2" s="47"/>
      <c r="E2" s="47"/>
      <c r="F2" s="50"/>
      <c r="G2" s="162"/>
      <c r="H2" s="162"/>
      <c r="I2" s="162"/>
      <c r="J2" s="47"/>
    </row>
    <row r="3" spans="1:10" ht="66" customHeight="1" x14ac:dyDescent="0.25">
      <c r="A3" s="169" t="s">
        <v>196</v>
      </c>
      <c r="B3" s="169"/>
      <c r="C3" s="169"/>
      <c r="D3" s="169"/>
      <c r="E3" s="47"/>
      <c r="F3" s="50"/>
      <c r="G3" s="170" t="s">
        <v>300</v>
      </c>
      <c r="H3" s="170"/>
      <c r="I3" s="170"/>
      <c r="J3" s="170"/>
    </row>
    <row r="4" spans="1:10" ht="19.5" customHeight="1" x14ac:dyDescent="0.25">
      <c r="A4" s="167" t="s">
        <v>179</v>
      </c>
      <c r="B4" s="167"/>
      <c r="C4" s="167"/>
      <c r="D4" s="47"/>
      <c r="E4" s="47"/>
      <c r="F4" s="50"/>
      <c r="G4" s="50"/>
      <c r="H4" s="50"/>
      <c r="I4" s="171" t="s">
        <v>52</v>
      </c>
      <c r="J4" s="171"/>
    </row>
    <row r="5" spans="1:10" ht="19.5" customHeight="1" x14ac:dyDescent="0.25">
      <c r="A5" s="86"/>
      <c r="B5" s="86"/>
      <c r="C5" s="86"/>
      <c r="D5" s="47"/>
      <c r="E5" s="47"/>
      <c r="F5" s="50"/>
      <c r="G5" s="50"/>
      <c r="H5" s="50"/>
      <c r="I5" s="87"/>
      <c r="J5" s="87"/>
    </row>
    <row r="6" spans="1:10" ht="19.5" customHeight="1" x14ac:dyDescent="0.25">
      <c r="A6" s="86"/>
      <c r="B6" s="86"/>
      <c r="C6" s="86"/>
      <c r="D6" s="47"/>
      <c r="E6" s="47"/>
      <c r="F6" s="50"/>
      <c r="G6" s="50"/>
      <c r="H6" s="50"/>
      <c r="I6" s="87"/>
      <c r="J6" s="87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23.25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5.75" hidden="1" x14ac:dyDescent="0.25">
      <c r="A9" s="47"/>
      <c r="B9" s="88"/>
      <c r="C9" s="47"/>
      <c r="D9" s="47"/>
      <c r="E9" s="47"/>
      <c r="F9" s="47"/>
      <c r="G9" s="47"/>
      <c r="H9" s="47"/>
      <c r="I9" s="47"/>
      <c r="J9" s="47"/>
    </row>
    <row r="10" spans="1:10" ht="29.25" customHeight="1" x14ac:dyDescent="0.25">
      <c r="A10" s="168" t="s">
        <v>166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21.75" customHeight="1" thickBot="1" x14ac:dyDescent="0.3">
      <c r="A11" s="47"/>
      <c r="B11" s="8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63.75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16.5" thickBot="1" x14ac:dyDescent="0.3">
      <c r="A14" s="84">
        <v>1</v>
      </c>
      <c r="B14" s="46" t="s">
        <v>6</v>
      </c>
      <c r="C14" s="10">
        <v>1</v>
      </c>
      <c r="D14" s="10">
        <v>7464</v>
      </c>
      <c r="E14" s="10">
        <f>D14*10%</f>
        <v>746.40000000000009</v>
      </c>
      <c r="F14" s="10">
        <f>D14+E14</f>
        <v>8210.4</v>
      </c>
      <c r="G14" s="10">
        <f>F14*30%</f>
        <v>2463.12</v>
      </c>
      <c r="H14" s="10"/>
      <c r="I14" s="10">
        <f>D14+E14+G14+H14</f>
        <v>10673.52</v>
      </c>
      <c r="J14" s="8">
        <f>I14*C14</f>
        <v>10673.52</v>
      </c>
    </row>
    <row r="15" spans="1:10" ht="32.25" thickBot="1" x14ac:dyDescent="0.3">
      <c r="A15" s="84">
        <v>2</v>
      </c>
      <c r="B15" s="46" t="s">
        <v>25</v>
      </c>
      <c r="C15" s="10">
        <v>1</v>
      </c>
      <c r="D15" s="10">
        <v>7001</v>
      </c>
      <c r="E15" s="10">
        <v>646</v>
      </c>
      <c r="F15" s="10">
        <f>D15+E15</f>
        <v>7647</v>
      </c>
      <c r="G15" s="10">
        <f t="shared" ref="G15:G16" si="0">F15*30%</f>
        <v>2294.1</v>
      </c>
      <c r="H15" s="10"/>
      <c r="I15" s="10">
        <f>F15+G15</f>
        <v>9941.1</v>
      </c>
      <c r="J15" s="8">
        <f t="shared" ref="J15:J17" si="1">C15*I15</f>
        <v>9941.1</v>
      </c>
    </row>
    <row r="16" spans="1:10" ht="26.25" customHeight="1" thickBot="1" x14ac:dyDescent="0.3">
      <c r="A16" s="84">
        <v>3</v>
      </c>
      <c r="B16" s="46" t="s">
        <v>312</v>
      </c>
      <c r="C16" s="10">
        <v>0.25</v>
      </c>
      <c r="D16" s="10">
        <v>6133</v>
      </c>
      <c r="E16" s="10">
        <v>566</v>
      </c>
      <c r="F16" s="10">
        <f>D16+E16</f>
        <v>6699</v>
      </c>
      <c r="G16" s="10">
        <f t="shared" si="0"/>
        <v>2009.6999999999998</v>
      </c>
      <c r="H16" s="10"/>
      <c r="I16" s="10">
        <f>F16+G16</f>
        <v>8708.7000000000007</v>
      </c>
      <c r="J16" s="8">
        <f t="shared" si="1"/>
        <v>2177.1750000000002</v>
      </c>
    </row>
    <row r="17" spans="1:10" ht="32.25" thickBot="1" x14ac:dyDescent="0.3">
      <c r="A17" s="84">
        <v>4</v>
      </c>
      <c r="B17" s="46" t="s">
        <v>70</v>
      </c>
      <c r="C17" s="10">
        <v>1</v>
      </c>
      <c r="D17" s="10">
        <v>4195</v>
      </c>
      <c r="E17" s="10"/>
      <c r="F17" s="10"/>
      <c r="G17" s="10"/>
      <c r="H17" s="10">
        <f>D17*10%</f>
        <v>419.5</v>
      </c>
      <c r="I17" s="10">
        <f>D17+H17</f>
        <v>4614.5</v>
      </c>
      <c r="J17" s="8">
        <f t="shared" si="1"/>
        <v>4614.5</v>
      </c>
    </row>
    <row r="18" spans="1:10" ht="63.75" thickBot="1" x14ac:dyDescent="0.3">
      <c r="A18" s="84">
        <v>5</v>
      </c>
      <c r="B18" s="46" t="s">
        <v>16</v>
      </c>
      <c r="C18" s="10">
        <v>0.5</v>
      </c>
      <c r="D18" s="10">
        <v>3934</v>
      </c>
      <c r="E18" s="10"/>
      <c r="F18" s="10"/>
      <c r="G18" s="10"/>
      <c r="H18" s="10"/>
      <c r="I18" s="10">
        <f>D18</f>
        <v>3934</v>
      </c>
      <c r="J18" s="8">
        <f>D18*C18</f>
        <v>1967</v>
      </c>
    </row>
    <row r="19" spans="1:10" ht="44.25" customHeight="1" thickBot="1" x14ac:dyDescent="0.3">
      <c r="A19" s="84">
        <v>6</v>
      </c>
      <c r="B19" s="146" t="s">
        <v>317</v>
      </c>
      <c r="C19" s="89">
        <v>2</v>
      </c>
      <c r="D19" s="89">
        <v>3934</v>
      </c>
      <c r="E19" s="89"/>
      <c r="F19" s="89"/>
      <c r="G19" s="89"/>
      <c r="H19" s="10"/>
      <c r="I19" s="10">
        <f>D19+E19+H19</f>
        <v>3934</v>
      </c>
      <c r="J19" s="8">
        <f>I19*C19</f>
        <v>7868</v>
      </c>
    </row>
    <row r="20" spans="1:10" ht="20.25" customHeight="1" thickBot="1" x14ac:dyDescent="0.3">
      <c r="A20" s="84">
        <v>7</v>
      </c>
      <c r="B20" s="46" t="s">
        <v>18</v>
      </c>
      <c r="C20" s="89">
        <v>0.5</v>
      </c>
      <c r="D20" s="89">
        <v>5005</v>
      </c>
      <c r="E20" s="89"/>
      <c r="F20" s="89"/>
      <c r="G20" s="89">
        <f>D20*30%</f>
        <v>1501.5</v>
      </c>
      <c r="H20" s="10"/>
      <c r="I20" s="10">
        <f>D20+G20</f>
        <v>6506.5</v>
      </c>
      <c r="J20" s="8">
        <f t="shared" ref="J20:J23" si="2">C20*I20</f>
        <v>3253.25</v>
      </c>
    </row>
    <row r="21" spans="1:10" ht="18" customHeight="1" thickBot="1" x14ac:dyDescent="0.3">
      <c r="A21" s="84">
        <v>8</v>
      </c>
      <c r="B21" s="46" t="s">
        <v>19</v>
      </c>
      <c r="C21" s="89">
        <v>1</v>
      </c>
      <c r="D21" s="89">
        <v>4195</v>
      </c>
      <c r="E21" s="89"/>
      <c r="F21" s="89"/>
      <c r="G21" s="89"/>
      <c r="H21" s="10">
        <f>D21*12%</f>
        <v>503.4</v>
      </c>
      <c r="I21" s="10">
        <f>D21+H21</f>
        <v>4698.3999999999996</v>
      </c>
      <c r="J21" s="8">
        <f t="shared" si="2"/>
        <v>4698.3999999999996</v>
      </c>
    </row>
    <row r="22" spans="1:10" ht="19.5" customHeight="1" thickBot="1" x14ac:dyDescent="0.3">
      <c r="A22" s="84">
        <v>9</v>
      </c>
      <c r="B22" s="46" t="s">
        <v>20</v>
      </c>
      <c r="C22" s="89">
        <v>0.5</v>
      </c>
      <c r="D22" s="65">
        <v>2893</v>
      </c>
      <c r="E22" s="89"/>
      <c r="F22" s="89"/>
      <c r="G22" s="89"/>
      <c r="H22" s="10">
        <f>D22*12%</f>
        <v>347.15999999999997</v>
      </c>
      <c r="I22" s="10">
        <f>D22+H22</f>
        <v>3240.16</v>
      </c>
      <c r="J22" s="8">
        <f t="shared" si="2"/>
        <v>1620.08</v>
      </c>
    </row>
    <row r="23" spans="1:10" ht="55.5" customHeight="1" thickBot="1" x14ac:dyDescent="0.3">
      <c r="A23" s="84">
        <v>10</v>
      </c>
      <c r="B23" s="46" t="s">
        <v>23</v>
      </c>
      <c r="C23" s="89">
        <v>1</v>
      </c>
      <c r="D23" s="89">
        <v>2893</v>
      </c>
      <c r="E23" s="89"/>
      <c r="F23" s="89"/>
      <c r="G23" s="89"/>
      <c r="H23" s="10">
        <f>D23*10%</f>
        <v>289.3</v>
      </c>
      <c r="I23" s="10">
        <f>D23+H23</f>
        <v>3182.3</v>
      </c>
      <c r="J23" s="8">
        <f t="shared" si="2"/>
        <v>3182.3</v>
      </c>
    </row>
    <row r="24" spans="1:10" ht="15.75" customHeight="1" x14ac:dyDescent="0.25">
      <c r="A24" s="156"/>
      <c r="B24" s="163" t="s">
        <v>29</v>
      </c>
      <c r="C24" s="158">
        <f>SUM(C14:C23)</f>
        <v>8.75</v>
      </c>
      <c r="D24" s="158"/>
      <c r="E24" s="158"/>
      <c r="F24" s="158"/>
      <c r="G24" s="158"/>
      <c r="H24" s="158"/>
      <c r="I24" s="158"/>
      <c r="J24" s="154">
        <f>SUM(J14:J23)</f>
        <v>49995.325000000004</v>
      </c>
    </row>
    <row r="25" spans="1:10" ht="36" customHeight="1" thickBot="1" x14ac:dyDescent="0.3">
      <c r="A25" s="157"/>
      <c r="B25" s="164"/>
      <c r="C25" s="159"/>
      <c r="D25" s="159"/>
      <c r="E25" s="159"/>
      <c r="F25" s="159"/>
      <c r="G25" s="159"/>
      <c r="H25" s="159"/>
      <c r="I25" s="159"/>
      <c r="J25" s="155"/>
    </row>
    <row r="26" spans="1:10" ht="12.75" customHeight="1" x14ac:dyDescent="0.25">
      <c r="A26" s="34"/>
      <c r="B26" s="105"/>
      <c r="C26" s="35"/>
      <c r="D26" s="35"/>
      <c r="E26" s="35"/>
      <c r="F26" s="35"/>
      <c r="G26" s="35"/>
      <c r="H26" s="35"/>
      <c r="I26" s="35"/>
      <c r="J26" s="36"/>
    </row>
    <row r="27" spans="1:10" ht="29.25" customHeight="1" x14ac:dyDescent="0.25">
      <c r="A27" s="34"/>
      <c r="B27" s="105"/>
      <c r="C27" s="35"/>
      <c r="D27" s="35"/>
      <c r="E27" s="35"/>
      <c r="F27" s="35"/>
      <c r="G27" s="35"/>
      <c r="H27" s="35"/>
      <c r="I27" s="35"/>
      <c r="J27" s="36"/>
    </row>
    <row r="28" spans="1:10" ht="12.75" customHeight="1" x14ac:dyDescent="0.25">
      <c r="A28" s="47"/>
      <c r="B28" s="88"/>
      <c r="C28" s="47"/>
      <c r="D28" s="47"/>
      <c r="E28" s="47"/>
      <c r="F28" s="47"/>
      <c r="G28" s="47"/>
      <c r="H28" s="47"/>
      <c r="I28" s="47"/>
      <c r="J28" s="47"/>
    </row>
    <row r="29" spans="1:10" ht="45.75" customHeight="1" x14ac:dyDescent="0.25">
      <c r="A29" s="83"/>
      <c r="B29" s="153" t="s">
        <v>30</v>
      </c>
      <c r="C29" s="153"/>
      <c r="D29" s="153"/>
      <c r="E29" s="153"/>
      <c r="F29" s="153" t="s">
        <v>144</v>
      </c>
      <c r="G29" s="153"/>
      <c r="H29" s="153"/>
      <c r="I29" s="153"/>
      <c r="J29" s="83"/>
    </row>
    <row r="30" spans="1:10" ht="37.5" customHeight="1" x14ac:dyDescent="0.25">
      <c r="A30" s="83"/>
      <c r="B30" s="153" t="s">
        <v>31</v>
      </c>
      <c r="C30" s="153"/>
      <c r="D30" s="153"/>
      <c r="E30" s="153"/>
      <c r="F30" s="153" t="s">
        <v>58</v>
      </c>
      <c r="G30" s="153"/>
      <c r="H30" s="153"/>
      <c r="I30" s="153"/>
      <c r="J30" s="83"/>
    </row>
    <row r="31" spans="1:10" ht="31.5" customHeight="1" x14ac:dyDescent="0.25">
      <c r="A31" s="83"/>
      <c r="B31" s="153" t="s">
        <v>32</v>
      </c>
      <c r="C31" s="153"/>
      <c r="D31" s="153"/>
      <c r="E31" s="153"/>
      <c r="F31" s="153"/>
      <c r="G31" s="153"/>
      <c r="H31" s="153"/>
      <c r="I31" s="153"/>
      <c r="J31" s="83"/>
    </row>
    <row r="32" spans="1:10" ht="15.75" x14ac:dyDescent="0.25">
      <c r="A32" s="83"/>
      <c r="B32" s="83"/>
      <c r="C32" s="83"/>
      <c r="D32" s="83"/>
      <c r="E32" s="83"/>
      <c r="F32" s="83"/>
      <c r="G32" s="83"/>
      <c r="H32" s="83"/>
      <c r="I32" s="83"/>
      <c r="J32" s="83"/>
    </row>
    <row r="33" spans="1:10" ht="15.75" x14ac:dyDescent="0.25">
      <c r="A33" s="83"/>
      <c r="B33" s="83"/>
      <c r="C33" s="83"/>
      <c r="D33" s="83"/>
      <c r="E33" s="83"/>
      <c r="F33" s="83"/>
      <c r="G33" s="83"/>
      <c r="H33" s="83"/>
      <c r="I33" s="83"/>
      <c r="J33" s="83"/>
    </row>
    <row r="34" spans="1:10" ht="15.75" x14ac:dyDescent="0.25">
      <c r="A34" s="83"/>
      <c r="B34" s="83"/>
      <c r="C34" s="83"/>
      <c r="D34" s="83"/>
      <c r="E34" s="83"/>
      <c r="F34" s="83"/>
      <c r="G34" s="83"/>
      <c r="H34" s="83"/>
      <c r="I34" s="83"/>
      <c r="J34" s="83"/>
    </row>
    <row r="35" spans="1:10" ht="15.75" x14ac:dyDescent="0.25">
      <c r="A35" s="50"/>
      <c r="B35" s="50"/>
      <c r="C35" s="50"/>
      <c r="D35" s="50"/>
      <c r="E35" s="50"/>
      <c r="F35" s="47"/>
      <c r="G35" s="47"/>
      <c r="H35" s="47"/>
      <c r="I35" s="47"/>
      <c r="J35" s="47"/>
    </row>
    <row r="36" spans="1:10" ht="15.75" x14ac:dyDescent="0.25">
      <c r="A36" s="50"/>
      <c r="B36" s="50"/>
      <c r="C36" s="50"/>
      <c r="D36" s="50"/>
      <c r="E36" s="50"/>
      <c r="F36" s="47"/>
      <c r="G36" s="47"/>
      <c r="H36" s="47"/>
      <c r="I36" s="47"/>
      <c r="J36" s="47"/>
    </row>
    <row r="40" spans="1:10" ht="15.75" customHeight="1" x14ac:dyDescent="0.25"/>
    <row r="41" spans="1:10" ht="15.75" customHeight="1" x14ac:dyDescent="0.25"/>
    <row r="42" spans="1:10" s="20" customFormat="1" x14ac:dyDescent="0.25">
      <c r="A42"/>
      <c r="B42" s="19"/>
      <c r="C42"/>
      <c r="D42"/>
      <c r="E42"/>
      <c r="F42"/>
      <c r="G42"/>
      <c r="H42"/>
      <c r="I42"/>
      <c r="J42"/>
    </row>
    <row r="43" spans="1:10" s="20" customFormat="1" x14ac:dyDescent="0.25">
      <c r="A43"/>
      <c r="B43" s="19"/>
      <c r="C43"/>
      <c r="D43"/>
      <c r="E43"/>
      <c r="F43"/>
      <c r="G43"/>
      <c r="H43"/>
      <c r="I43"/>
      <c r="J43"/>
    </row>
    <row r="44" spans="1:10" s="20" customFormat="1" x14ac:dyDescent="0.25">
      <c r="A44"/>
      <c r="B44" s="19"/>
      <c r="C44"/>
      <c r="D44"/>
      <c r="E44"/>
      <c r="F44"/>
      <c r="G44"/>
      <c r="H44"/>
      <c r="I44"/>
      <c r="J44"/>
    </row>
    <row r="45" spans="1:10" s="20" customFormat="1" x14ac:dyDescent="0.25">
      <c r="A45"/>
      <c r="B45" s="19"/>
      <c r="C45"/>
      <c r="D45"/>
      <c r="E45"/>
      <c r="F45"/>
      <c r="G45"/>
      <c r="H45"/>
      <c r="I45"/>
      <c r="J45"/>
    </row>
    <row r="46" spans="1:10" s="20" customFormat="1" x14ac:dyDescent="0.25">
      <c r="A46"/>
      <c r="B46" s="19"/>
      <c r="C46"/>
      <c r="D46"/>
      <c r="E46"/>
      <c r="F46"/>
      <c r="G46"/>
      <c r="H46"/>
      <c r="I46"/>
      <c r="J46"/>
    </row>
    <row r="47" spans="1:10" s="20" customFormat="1" x14ac:dyDescent="0.25">
      <c r="A47"/>
      <c r="B47" s="19"/>
      <c r="C47"/>
      <c r="D47"/>
      <c r="E47"/>
      <c r="F47"/>
      <c r="G47"/>
      <c r="H47"/>
      <c r="I47"/>
      <c r="J47"/>
    </row>
  </sheetData>
  <mergeCells count="34">
    <mergeCell ref="B31:E31"/>
    <mergeCell ref="F31:I31"/>
    <mergeCell ref="E24:E25"/>
    <mergeCell ref="B29:E29"/>
    <mergeCell ref="F29:I29"/>
    <mergeCell ref="B30:E30"/>
    <mergeCell ref="F30:I30"/>
    <mergeCell ref="F24:F25"/>
    <mergeCell ref="I24:I25"/>
    <mergeCell ref="C24:C25"/>
    <mergeCell ref="D24:D25"/>
    <mergeCell ref="J12:J13"/>
    <mergeCell ref="G24:G25"/>
    <mergeCell ref="H24:H25"/>
    <mergeCell ref="J24:J25"/>
    <mergeCell ref="G1:I2"/>
    <mergeCell ref="G12:G13"/>
    <mergeCell ref="I12:I13"/>
    <mergeCell ref="A7:J7"/>
    <mergeCell ref="A8:J8"/>
    <mergeCell ref="A10:J10"/>
    <mergeCell ref="A3:D3"/>
    <mergeCell ref="G3:J3"/>
    <mergeCell ref="I4:J4"/>
    <mergeCell ref="A4:C4"/>
    <mergeCell ref="A24:A25"/>
    <mergeCell ref="B24:B25"/>
    <mergeCell ref="H12:H13"/>
    <mergeCell ref="A12:A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paperSize="9" scale="76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workbookViewId="0">
      <selection activeCell="J17" sqref="J17"/>
    </sheetView>
  </sheetViews>
  <sheetFormatPr defaultRowHeight="15" x14ac:dyDescent="0.25"/>
  <cols>
    <col min="1" max="1" width="4.42578125" customWidth="1"/>
    <col min="2" max="2" width="25.140625" style="19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18.75" customHeight="1" x14ac:dyDescent="0.25">
      <c r="A1" s="47"/>
      <c r="B1" s="86"/>
      <c r="C1" s="86"/>
      <c r="D1" s="47"/>
      <c r="E1" s="47"/>
      <c r="F1" s="49"/>
      <c r="G1" s="104"/>
      <c r="H1" s="104"/>
      <c r="I1" s="104"/>
      <c r="J1" s="103" t="s">
        <v>237</v>
      </c>
    </row>
    <row r="2" spans="1:10" ht="15.75" x14ac:dyDescent="0.25">
      <c r="A2" s="47"/>
      <c r="B2" s="86"/>
      <c r="C2" s="86"/>
      <c r="D2" s="47"/>
      <c r="E2" s="47"/>
      <c r="F2" s="50"/>
      <c r="G2" s="104"/>
      <c r="H2" s="104"/>
      <c r="I2" s="104"/>
      <c r="J2" s="103"/>
    </row>
    <row r="3" spans="1:10" ht="63" customHeight="1" x14ac:dyDescent="0.25">
      <c r="A3" s="169" t="s">
        <v>196</v>
      </c>
      <c r="B3" s="169"/>
      <c r="C3" s="169"/>
      <c r="D3" s="169"/>
      <c r="E3" s="47"/>
      <c r="F3" s="50"/>
      <c r="G3" s="170" t="s">
        <v>341</v>
      </c>
      <c r="H3" s="170"/>
      <c r="I3" s="170"/>
      <c r="J3" s="170"/>
    </row>
    <row r="4" spans="1:10" ht="20.25" customHeight="1" x14ac:dyDescent="0.25">
      <c r="A4" s="167" t="s">
        <v>179</v>
      </c>
      <c r="B4" s="167"/>
      <c r="C4" s="167"/>
      <c r="D4" s="47"/>
      <c r="E4" s="47"/>
      <c r="F4" s="50"/>
      <c r="G4" s="50"/>
      <c r="H4" s="50"/>
      <c r="I4" s="171" t="s">
        <v>238</v>
      </c>
      <c r="J4" s="171"/>
    </row>
    <row r="5" spans="1:10" ht="15" customHeight="1" x14ac:dyDescent="0.25">
      <c r="A5" s="47"/>
      <c r="B5" s="91"/>
      <c r="C5" s="91"/>
      <c r="D5" s="47"/>
      <c r="E5" s="47"/>
      <c r="F5" s="50"/>
      <c r="G5" s="50"/>
      <c r="H5" s="50"/>
      <c r="I5" s="50"/>
      <c r="J5" s="47"/>
    </row>
    <row r="6" spans="1:10" ht="14.25" customHeight="1" x14ac:dyDescent="0.25">
      <c r="A6" s="47"/>
      <c r="B6" s="91"/>
      <c r="C6" s="91"/>
      <c r="D6" s="47"/>
      <c r="E6" s="47"/>
      <c r="F6" s="50"/>
      <c r="G6" s="50"/>
      <c r="H6" s="50"/>
      <c r="I6" s="50"/>
      <c r="J6" s="47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7.25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5.75" hidden="1" x14ac:dyDescent="0.25">
      <c r="A9" s="47"/>
      <c r="B9" s="88"/>
      <c r="C9" s="47"/>
      <c r="D9" s="47"/>
      <c r="E9" s="47"/>
      <c r="F9" s="47"/>
      <c r="G9" s="47"/>
      <c r="H9" s="47"/>
      <c r="I9" s="47"/>
      <c r="J9" s="47"/>
    </row>
    <row r="10" spans="1:10" ht="29.25" customHeight="1" x14ac:dyDescent="0.25">
      <c r="A10" s="168" t="s">
        <v>167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20.25" customHeight="1" thickBot="1" x14ac:dyDescent="0.3">
      <c r="A11" s="47"/>
      <c r="B11" s="8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74.25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16.5" thickBot="1" x14ac:dyDescent="0.3">
      <c r="A14" s="84">
        <v>1</v>
      </c>
      <c r="B14" s="46" t="s">
        <v>6</v>
      </c>
      <c r="C14" s="10">
        <v>1</v>
      </c>
      <c r="D14" s="10">
        <v>7464</v>
      </c>
      <c r="E14" s="10">
        <f>D14*10%</f>
        <v>746.40000000000009</v>
      </c>
      <c r="F14" s="10">
        <f>D14+E14</f>
        <v>8210.4</v>
      </c>
      <c r="G14" s="10">
        <f>F14*30%</f>
        <v>2463.12</v>
      </c>
      <c r="H14" s="10"/>
      <c r="I14" s="10">
        <f>D14+E14+G14+H14</f>
        <v>10673.52</v>
      </c>
      <c r="J14" s="8">
        <f>I14*C14</f>
        <v>10673.52</v>
      </c>
    </row>
    <row r="15" spans="1:10" ht="32.25" thickBot="1" x14ac:dyDescent="0.3">
      <c r="A15" s="84">
        <v>2</v>
      </c>
      <c r="B15" s="46" t="s">
        <v>25</v>
      </c>
      <c r="C15" s="10">
        <v>1.5</v>
      </c>
      <c r="D15" s="10">
        <v>7001</v>
      </c>
      <c r="E15" s="10">
        <v>646</v>
      </c>
      <c r="F15" s="10">
        <f>D15+E15</f>
        <v>7647</v>
      </c>
      <c r="G15" s="10">
        <f t="shared" ref="G15:G16" si="0">F15*30%</f>
        <v>2294.1</v>
      </c>
      <c r="H15" s="10"/>
      <c r="I15" s="10">
        <f>F15+G15</f>
        <v>9941.1</v>
      </c>
      <c r="J15" s="8">
        <f t="shared" ref="J15:J17" si="1">C15*I15</f>
        <v>14911.650000000001</v>
      </c>
    </row>
    <row r="16" spans="1:10" ht="27" customHeight="1" thickBot="1" x14ac:dyDescent="0.3">
      <c r="A16" s="84">
        <v>3</v>
      </c>
      <c r="B16" s="46" t="s">
        <v>312</v>
      </c>
      <c r="C16" s="10">
        <v>0.25</v>
      </c>
      <c r="D16" s="10">
        <v>6133</v>
      </c>
      <c r="E16" s="10">
        <f>D16*10%</f>
        <v>613.30000000000007</v>
      </c>
      <c r="F16" s="10">
        <f>D16+E16</f>
        <v>6746.3</v>
      </c>
      <c r="G16" s="10">
        <f t="shared" si="0"/>
        <v>2023.8899999999999</v>
      </c>
      <c r="H16" s="10"/>
      <c r="I16" s="10">
        <f>F16+G16</f>
        <v>8770.19</v>
      </c>
      <c r="J16" s="8">
        <f t="shared" si="1"/>
        <v>2192.5475000000001</v>
      </c>
    </row>
    <row r="17" spans="1:10" ht="32.25" thickBot="1" x14ac:dyDescent="0.3">
      <c r="A17" s="84">
        <v>4</v>
      </c>
      <c r="B17" s="46" t="s">
        <v>70</v>
      </c>
      <c r="C17" s="10">
        <v>1</v>
      </c>
      <c r="D17" s="10">
        <v>4195</v>
      </c>
      <c r="E17" s="10"/>
      <c r="F17" s="10"/>
      <c r="G17" s="10"/>
      <c r="H17" s="10">
        <f>D17*10%</f>
        <v>419.5</v>
      </c>
      <c r="I17" s="10">
        <f>D17+H17</f>
        <v>4614.5</v>
      </c>
      <c r="J17" s="8">
        <f t="shared" si="1"/>
        <v>4614.5</v>
      </c>
    </row>
    <row r="18" spans="1:10" ht="15.75" customHeight="1" thickBot="1" x14ac:dyDescent="0.3">
      <c r="A18" s="84">
        <v>5</v>
      </c>
      <c r="B18" s="46" t="s">
        <v>9</v>
      </c>
      <c r="C18" s="10">
        <v>0.5</v>
      </c>
      <c r="D18" s="10">
        <v>4745</v>
      </c>
      <c r="E18" s="10"/>
      <c r="F18" s="10">
        <f t="shared" ref="F18:F19" si="2">D18+E18</f>
        <v>4745</v>
      </c>
      <c r="G18" s="10"/>
      <c r="H18" s="10"/>
      <c r="I18" s="10">
        <f>F18+G18</f>
        <v>4745</v>
      </c>
      <c r="J18" s="8">
        <f>D18*C18</f>
        <v>2372.5</v>
      </c>
    </row>
    <row r="19" spans="1:10" ht="15" hidden="1" customHeight="1" thickBot="1" x14ac:dyDescent="0.3">
      <c r="A19" s="156">
        <v>6</v>
      </c>
      <c r="B19" s="46" t="s">
        <v>33</v>
      </c>
      <c r="C19" s="10">
        <v>0</v>
      </c>
      <c r="D19" s="10">
        <v>0</v>
      </c>
      <c r="E19" s="10">
        <f>D19*10%</f>
        <v>0</v>
      </c>
      <c r="F19" s="10">
        <f t="shared" si="2"/>
        <v>0</v>
      </c>
      <c r="G19" s="10">
        <f>F19*30%</f>
        <v>0</v>
      </c>
      <c r="H19" s="10"/>
      <c r="I19" s="10">
        <f>F19+G19</f>
        <v>0</v>
      </c>
      <c r="J19" s="8">
        <f>I19*C19</f>
        <v>0</v>
      </c>
    </row>
    <row r="20" spans="1:10" ht="15.75" hidden="1" customHeight="1" thickBot="1" x14ac:dyDescent="0.3">
      <c r="A20" s="157"/>
      <c r="B20" s="46" t="s">
        <v>13</v>
      </c>
      <c r="C20" s="10">
        <v>0</v>
      </c>
      <c r="D20" s="10">
        <v>0</v>
      </c>
      <c r="E20" s="10"/>
      <c r="F20" s="10">
        <f>D20+E20</f>
        <v>0</v>
      </c>
      <c r="G20" s="10">
        <f t="shared" ref="G20" si="3">F20*30%</f>
        <v>0</v>
      </c>
      <c r="H20" s="10"/>
      <c r="I20" s="10">
        <f>F20+G20</f>
        <v>0</v>
      </c>
      <c r="J20" s="8">
        <f t="shared" ref="J20:J25" si="4">C20*I20</f>
        <v>0</v>
      </c>
    </row>
    <row r="21" spans="1:10" ht="45" customHeight="1" thickBot="1" x14ac:dyDescent="0.3">
      <c r="A21" s="84">
        <v>6</v>
      </c>
      <c r="B21" s="46" t="s">
        <v>16</v>
      </c>
      <c r="C21" s="10">
        <v>1</v>
      </c>
      <c r="D21" s="10">
        <v>3934</v>
      </c>
      <c r="E21" s="10"/>
      <c r="F21" s="10"/>
      <c r="G21" s="10"/>
      <c r="H21" s="10"/>
      <c r="I21" s="10">
        <f>D21</f>
        <v>3934</v>
      </c>
      <c r="J21" s="8">
        <f>D21*C21</f>
        <v>3934</v>
      </c>
    </row>
    <row r="22" spans="1:10" ht="48.75" customHeight="1" thickBot="1" x14ac:dyDescent="0.3">
      <c r="A22" s="84">
        <v>7</v>
      </c>
      <c r="B22" s="146" t="s">
        <v>317</v>
      </c>
      <c r="C22" s="10">
        <v>2.5</v>
      </c>
      <c r="D22" s="10">
        <v>3934</v>
      </c>
      <c r="E22" s="10"/>
      <c r="F22" s="10"/>
      <c r="G22" s="10"/>
      <c r="H22" s="10">
        <f>D22*12%</f>
        <v>472.08</v>
      </c>
      <c r="I22" s="10">
        <f>D22+E22+H22</f>
        <v>4406.08</v>
      </c>
      <c r="J22" s="8">
        <f>I22*C22</f>
        <v>11015.2</v>
      </c>
    </row>
    <row r="23" spans="1:10" ht="15.75" customHeight="1" thickBot="1" x14ac:dyDescent="0.3">
      <c r="A23" s="84">
        <v>8</v>
      </c>
      <c r="B23" s="46" t="s">
        <v>160</v>
      </c>
      <c r="C23" s="10">
        <v>0.5</v>
      </c>
      <c r="D23" s="10">
        <v>2893</v>
      </c>
      <c r="E23" s="10"/>
      <c r="F23" s="10"/>
      <c r="G23" s="10"/>
      <c r="H23" s="10">
        <v>267</v>
      </c>
      <c r="I23" s="10">
        <f>D23+H23</f>
        <v>3160</v>
      </c>
      <c r="J23" s="8">
        <f t="shared" si="4"/>
        <v>1580</v>
      </c>
    </row>
    <row r="24" spans="1:10" ht="16.5" thickBot="1" x14ac:dyDescent="0.3">
      <c r="A24" s="84">
        <v>9</v>
      </c>
      <c r="B24" s="46" t="s">
        <v>19</v>
      </c>
      <c r="C24" s="10">
        <v>1</v>
      </c>
      <c r="D24" s="10">
        <v>4195</v>
      </c>
      <c r="E24" s="10"/>
      <c r="F24" s="10"/>
      <c r="G24" s="10"/>
      <c r="H24" s="10">
        <f>D24*12%</f>
        <v>503.4</v>
      </c>
      <c r="I24" s="10">
        <f>D24+H24</f>
        <v>4698.3999999999996</v>
      </c>
      <c r="J24" s="8">
        <f t="shared" si="4"/>
        <v>4698.3999999999996</v>
      </c>
    </row>
    <row r="25" spans="1:10" ht="30" customHeight="1" thickBot="1" x14ac:dyDescent="0.3">
      <c r="A25" s="84">
        <v>10</v>
      </c>
      <c r="B25" s="46" t="s">
        <v>23</v>
      </c>
      <c r="C25" s="10">
        <v>0.25</v>
      </c>
      <c r="D25" s="10">
        <v>2893</v>
      </c>
      <c r="E25" s="10"/>
      <c r="F25" s="10"/>
      <c r="G25" s="10"/>
      <c r="H25" s="10">
        <f>D25*10%</f>
        <v>289.3</v>
      </c>
      <c r="I25" s="10">
        <f>D25+H25</f>
        <v>3182.3</v>
      </c>
      <c r="J25" s="8">
        <f t="shared" si="4"/>
        <v>795.57500000000005</v>
      </c>
    </row>
    <row r="26" spans="1:10" ht="34.5" customHeight="1" x14ac:dyDescent="0.25">
      <c r="A26" s="156"/>
      <c r="B26" s="163" t="s">
        <v>29</v>
      </c>
      <c r="C26" s="158">
        <f>SUM(C14:C25)</f>
        <v>9.5</v>
      </c>
      <c r="D26" s="158"/>
      <c r="E26" s="158"/>
      <c r="F26" s="158"/>
      <c r="G26" s="158"/>
      <c r="H26" s="158"/>
      <c r="I26" s="158"/>
      <c r="J26" s="154">
        <f>SUM(J14:J25)</f>
        <v>56787.892499999994</v>
      </c>
    </row>
    <row r="27" spans="1:10" ht="12.75" customHeight="1" thickBot="1" x14ac:dyDescent="0.3">
      <c r="A27" s="157"/>
      <c r="B27" s="164"/>
      <c r="C27" s="159"/>
      <c r="D27" s="159"/>
      <c r="E27" s="159"/>
      <c r="F27" s="159"/>
      <c r="G27" s="159"/>
      <c r="H27" s="159"/>
      <c r="I27" s="159"/>
      <c r="J27" s="155"/>
    </row>
    <row r="28" spans="1:10" ht="27" customHeight="1" x14ac:dyDescent="0.25">
      <c r="A28" s="88"/>
      <c r="B28" s="47"/>
      <c r="C28" s="47"/>
      <c r="D28" s="47"/>
      <c r="E28" s="47"/>
      <c r="F28" s="47"/>
      <c r="G28" s="47"/>
      <c r="H28" s="47"/>
      <c r="I28" s="47"/>
      <c r="J28" s="47"/>
    </row>
    <row r="29" spans="1:10" ht="41.25" customHeight="1" x14ac:dyDescent="0.25">
      <c r="A29" s="153" t="s">
        <v>235</v>
      </c>
      <c r="B29" s="153"/>
      <c r="C29" s="153"/>
      <c r="D29" s="153"/>
      <c r="E29" s="153" t="s">
        <v>236</v>
      </c>
      <c r="F29" s="153"/>
      <c r="G29" s="153"/>
      <c r="H29" s="153"/>
      <c r="I29" s="83"/>
      <c r="J29" s="47"/>
    </row>
    <row r="30" spans="1:10" ht="38.25" customHeight="1" x14ac:dyDescent="0.25">
      <c r="A30" s="47"/>
      <c r="B30" s="153" t="s">
        <v>31</v>
      </c>
      <c r="C30" s="153"/>
      <c r="D30" s="153"/>
      <c r="E30" s="153"/>
      <c r="F30" s="153" t="s">
        <v>58</v>
      </c>
      <c r="G30" s="153"/>
      <c r="H30" s="153"/>
      <c r="I30" s="153"/>
      <c r="J30" s="83"/>
    </row>
    <row r="31" spans="1:10" ht="32.25" customHeight="1" x14ac:dyDescent="0.25">
      <c r="A31" s="83"/>
      <c r="B31" s="153" t="s">
        <v>32</v>
      </c>
      <c r="C31" s="153"/>
      <c r="D31" s="153"/>
      <c r="E31" s="153"/>
      <c r="F31" s="153"/>
      <c r="G31" s="153"/>
      <c r="H31" s="153"/>
      <c r="I31" s="153"/>
      <c r="J31" s="83"/>
    </row>
    <row r="32" spans="1:10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</row>
    <row r="33" spans="1:10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</row>
    <row r="34" spans="1:10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</row>
    <row r="35" spans="1:10" x14ac:dyDescent="0.25">
      <c r="A35" s="20"/>
      <c r="B35" s="4"/>
      <c r="C35" s="4"/>
      <c r="D35" s="4"/>
      <c r="E35" s="4"/>
    </row>
    <row r="36" spans="1:10" x14ac:dyDescent="0.25">
      <c r="A36" s="20"/>
      <c r="B36" s="4"/>
      <c r="C36" s="4"/>
      <c r="D36" s="4"/>
      <c r="E36" s="4"/>
    </row>
    <row r="37" spans="1:10" x14ac:dyDescent="0.25">
      <c r="A37" s="4"/>
    </row>
    <row r="38" spans="1:10" x14ac:dyDescent="0.25">
      <c r="A38" s="4"/>
    </row>
    <row r="39" spans="1:10" ht="15.75" customHeight="1" x14ac:dyDescent="0.25"/>
    <row r="40" spans="1:10" ht="15.75" customHeight="1" x14ac:dyDescent="0.25"/>
    <row r="41" spans="1:10" s="20" customFormat="1" x14ac:dyDescent="0.25">
      <c r="A41"/>
      <c r="B41" s="19"/>
      <c r="C41"/>
      <c r="D41"/>
      <c r="E41"/>
      <c r="F41"/>
      <c r="G41"/>
      <c r="H41"/>
      <c r="I41"/>
      <c r="J41"/>
    </row>
    <row r="42" spans="1:10" s="20" customFormat="1" x14ac:dyDescent="0.25">
      <c r="A42"/>
      <c r="B42" s="19"/>
      <c r="C42"/>
      <c r="D42"/>
      <c r="E42"/>
      <c r="F42"/>
      <c r="G42"/>
      <c r="H42"/>
      <c r="I42"/>
      <c r="J42"/>
    </row>
    <row r="43" spans="1:10" s="20" customFormat="1" x14ac:dyDescent="0.25">
      <c r="A43"/>
      <c r="B43" s="19"/>
      <c r="C43"/>
      <c r="D43"/>
      <c r="E43"/>
      <c r="F43"/>
      <c r="G43"/>
      <c r="H43"/>
      <c r="I43"/>
      <c r="J43"/>
    </row>
    <row r="44" spans="1:10" s="20" customFormat="1" x14ac:dyDescent="0.25">
      <c r="A44"/>
      <c r="B44" s="19"/>
      <c r="C44"/>
      <c r="D44"/>
      <c r="E44"/>
      <c r="F44"/>
      <c r="G44"/>
      <c r="H44"/>
      <c r="I44"/>
      <c r="J44"/>
    </row>
    <row r="45" spans="1:10" s="20" customFormat="1" x14ac:dyDescent="0.25">
      <c r="A45"/>
      <c r="B45" s="19"/>
      <c r="C45"/>
      <c r="D45"/>
      <c r="E45"/>
      <c r="F45"/>
      <c r="G45"/>
      <c r="H45"/>
      <c r="I45"/>
      <c r="J45"/>
    </row>
    <row r="46" spans="1:10" s="20" customFormat="1" x14ac:dyDescent="0.25">
      <c r="A46"/>
      <c r="B46" s="19"/>
      <c r="C46"/>
      <c r="D46"/>
      <c r="E46"/>
      <c r="F46"/>
      <c r="G46"/>
      <c r="H46"/>
      <c r="I46"/>
      <c r="J46"/>
    </row>
  </sheetData>
  <mergeCells count="34">
    <mergeCell ref="A8:J8"/>
    <mergeCell ref="A10:J10"/>
    <mergeCell ref="A3:D3"/>
    <mergeCell ref="A4:C4"/>
    <mergeCell ref="G3:J3"/>
    <mergeCell ref="I4:J4"/>
    <mergeCell ref="A7:J7"/>
    <mergeCell ref="B30:E30"/>
    <mergeCell ref="F30:I30"/>
    <mergeCell ref="B31:E31"/>
    <mergeCell ref="F31:I31"/>
    <mergeCell ref="G26:G27"/>
    <mergeCell ref="H26:H27"/>
    <mergeCell ref="F26:F27"/>
    <mergeCell ref="I26:I27"/>
    <mergeCell ref="J26:J27"/>
    <mergeCell ref="A29:D29"/>
    <mergeCell ref="E29:H29"/>
    <mergeCell ref="B26:B27"/>
    <mergeCell ref="C26:C27"/>
    <mergeCell ref="D26:D27"/>
    <mergeCell ref="E26:E27"/>
    <mergeCell ref="A26:A27"/>
    <mergeCell ref="J12:J13"/>
    <mergeCell ref="A19:A20"/>
    <mergeCell ref="A12:A13"/>
    <mergeCell ref="B12:B13"/>
    <mergeCell ref="C12:C13"/>
    <mergeCell ref="D12:D13"/>
    <mergeCell ref="E12:E13"/>
    <mergeCell ref="G12:G13"/>
    <mergeCell ref="H12:H13"/>
    <mergeCell ref="F12:F13"/>
    <mergeCell ref="I12:I13"/>
  </mergeCells>
  <pageMargins left="0.7" right="0.7" top="0.75" bottom="0.75" header="0.3" footer="0.3"/>
  <pageSetup paperSize="9" scale="81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selection activeCell="A10" sqref="A10:J10"/>
    </sheetView>
  </sheetViews>
  <sheetFormatPr defaultRowHeight="15" x14ac:dyDescent="0.25"/>
  <cols>
    <col min="1" max="1" width="4.42578125" customWidth="1"/>
    <col min="2" max="2" width="25.140625" style="19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20.25" customHeight="1" x14ac:dyDescent="0.25">
      <c r="A1" s="47"/>
      <c r="B1" s="91"/>
      <c r="C1" s="91"/>
      <c r="D1" s="47"/>
      <c r="E1" s="47"/>
      <c r="F1" s="49"/>
      <c r="G1" s="184" t="s">
        <v>239</v>
      </c>
      <c r="H1" s="184"/>
      <c r="I1" s="184"/>
      <c r="J1" s="184"/>
    </row>
    <row r="2" spans="1:10" ht="15.75" x14ac:dyDescent="0.25">
      <c r="A2" s="47"/>
      <c r="B2" s="91"/>
      <c r="C2" s="91"/>
      <c r="D2" s="47"/>
      <c r="E2" s="47"/>
      <c r="F2" s="50"/>
      <c r="G2" s="184"/>
      <c r="H2" s="184"/>
      <c r="I2" s="184"/>
      <c r="J2" s="184"/>
    </row>
    <row r="3" spans="1:10" ht="65.25" customHeight="1" x14ac:dyDescent="0.25">
      <c r="A3" s="169" t="s">
        <v>196</v>
      </c>
      <c r="B3" s="169"/>
      <c r="C3" s="169"/>
      <c r="D3" s="169"/>
      <c r="E3" s="47"/>
      <c r="F3" s="50"/>
      <c r="G3" s="170" t="s">
        <v>301</v>
      </c>
      <c r="H3" s="170"/>
      <c r="I3" s="170"/>
      <c r="J3" s="170"/>
    </row>
    <row r="4" spans="1:10" ht="22.5" customHeight="1" x14ac:dyDescent="0.25">
      <c r="A4" s="167" t="s">
        <v>179</v>
      </c>
      <c r="B4" s="167"/>
      <c r="C4" s="167"/>
      <c r="D4" s="47"/>
      <c r="E4" s="47"/>
      <c r="F4" s="50"/>
      <c r="G4" s="50"/>
      <c r="H4" s="50"/>
      <c r="I4" s="171" t="s">
        <v>216</v>
      </c>
      <c r="J4" s="171"/>
    </row>
    <row r="5" spans="1:10" ht="15.75" x14ac:dyDescent="0.25">
      <c r="A5" s="91"/>
      <c r="B5" s="91"/>
      <c r="C5" s="91"/>
      <c r="D5" s="47"/>
      <c r="E5" s="47"/>
      <c r="F5" s="50"/>
      <c r="G5" s="50"/>
      <c r="H5" s="50"/>
      <c r="I5" s="50"/>
      <c r="J5" s="47"/>
    </row>
    <row r="6" spans="1:10" ht="16.5" customHeight="1" x14ac:dyDescent="0.25">
      <c r="A6" s="91"/>
      <c r="B6" s="91"/>
      <c r="C6" s="91"/>
      <c r="D6" s="47"/>
      <c r="E6" s="47"/>
      <c r="F6" s="50"/>
      <c r="G6" s="50"/>
      <c r="H6" s="50"/>
      <c r="I6" s="50"/>
      <c r="J6" s="47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8.75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6" hidden="1" customHeight="1" x14ac:dyDescent="0.25">
      <c r="A9" s="47"/>
      <c r="B9" s="98"/>
      <c r="C9" s="47"/>
      <c r="D9" s="47"/>
      <c r="E9" s="47"/>
      <c r="F9" s="47"/>
      <c r="G9" s="47"/>
      <c r="H9" s="47"/>
      <c r="I9" s="47"/>
      <c r="J9" s="47"/>
    </row>
    <row r="10" spans="1:10" ht="29.25" customHeight="1" x14ac:dyDescent="0.25">
      <c r="A10" s="168" t="s">
        <v>168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8" customHeight="1" thickBot="1" x14ac:dyDescent="0.3">
      <c r="A11" s="47"/>
      <c r="B11" s="9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66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16.5" thickBot="1" x14ac:dyDescent="0.3">
      <c r="A14" s="95">
        <v>1</v>
      </c>
      <c r="B14" s="46" t="s">
        <v>6</v>
      </c>
      <c r="C14" s="10">
        <v>1</v>
      </c>
      <c r="D14" s="10">
        <v>7464</v>
      </c>
      <c r="E14" s="10">
        <f>D14*10%</f>
        <v>746.40000000000009</v>
      </c>
      <c r="F14" s="10">
        <f>D14+E14</f>
        <v>8210.4</v>
      </c>
      <c r="G14" s="10">
        <f>F14*30%</f>
        <v>2463.12</v>
      </c>
      <c r="H14" s="10"/>
      <c r="I14" s="10">
        <f>D14+E14+G14+H14</f>
        <v>10673.52</v>
      </c>
      <c r="J14" s="8">
        <v>9851</v>
      </c>
    </row>
    <row r="15" spans="1:10" ht="32.25" thickBot="1" x14ac:dyDescent="0.3">
      <c r="A15" s="95">
        <v>2</v>
      </c>
      <c r="B15" s="46" t="s">
        <v>25</v>
      </c>
      <c r="C15" s="10">
        <v>1.5</v>
      </c>
      <c r="D15" s="10">
        <v>7001</v>
      </c>
      <c r="E15" s="10">
        <v>646</v>
      </c>
      <c r="F15" s="10">
        <f>D15+E15</f>
        <v>7647</v>
      </c>
      <c r="G15" s="10">
        <f t="shared" ref="G15" si="0">F15*30%</f>
        <v>2294.1</v>
      </c>
      <c r="H15" s="10"/>
      <c r="I15" s="10">
        <f>F15+G15</f>
        <v>9941.1</v>
      </c>
      <c r="J15" s="8">
        <f t="shared" ref="J15:J17" si="1">C15*I15</f>
        <v>14911.650000000001</v>
      </c>
    </row>
    <row r="16" spans="1:10" ht="29.25" customHeight="1" thickBot="1" x14ac:dyDescent="0.3">
      <c r="A16" s="95">
        <v>3</v>
      </c>
      <c r="B16" s="46" t="s">
        <v>312</v>
      </c>
      <c r="C16" s="10">
        <v>0.25</v>
      </c>
      <c r="D16" s="10">
        <v>6133</v>
      </c>
      <c r="E16" s="10">
        <f>D16*10%</f>
        <v>613.30000000000007</v>
      </c>
      <c r="F16" s="10">
        <f>D16+E16</f>
        <v>6746.3</v>
      </c>
      <c r="G16" s="10">
        <f>F16*30%</f>
        <v>2023.8899999999999</v>
      </c>
      <c r="H16" s="10"/>
      <c r="I16" s="10">
        <f>F16+G16</f>
        <v>8770.19</v>
      </c>
      <c r="J16" s="8">
        <f t="shared" si="1"/>
        <v>2192.5475000000001</v>
      </c>
    </row>
    <row r="17" spans="1:10" ht="32.25" thickBot="1" x14ac:dyDescent="0.3">
      <c r="A17" s="95">
        <v>4</v>
      </c>
      <c r="B17" s="46" t="s">
        <v>70</v>
      </c>
      <c r="C17" s="10">
        <v>1</v>
      </c>
      <c r="D17" s="10">
        <v>4195</v>
      </c>
      <c r="E17" s="10"/>
      <c r="F17" s="10"/>
      <c r="G17" s="10"/>
      <c r="H17" s="10">
        <f>D17*10%</f>
        <v>419.5</v>
      </c>
      <c r="I17" s="10">
        <f>D17+H17</f>
        <v>4614.5</v>
      </c>
      <c r="J17" s="8">
        <f t="shared" si="1"/>
        <v>4614.5</v>
      </c>
    </row>
    <row r="18" spans="1:10" ht="15.75" customHeight="1" thickBot="1" x14ac:dyDescent="0.3">
      <c r="A18" s="95">
        <v>5</v>
      </c>
      <c r="B18" s="46" t="s">
        <v>9</v>
      </c>
      <c r="C18" s="10">
        <v>0.5</v>
      </c>
      <c r="D18" s="10">
        <v>4745</v>
      </c>
      <c r="E18" s="10"/>
      <c r="F18" s="10">
        <f t="shared" ref="F18" si="2">D18+E18</f>
        <v>4745</v>
      </c>
      <c r="G18" s="10"/>
      <c r="H18" s="10"/>
      <c r="I18" s="10"/>
      <c r="J18" s="8">
        <f>D18*C18</f>
        <v>2372.5</v>
      </c>
    </row>
    <row r="19" spans="1:10" ht="42.75" customHeight="1" thickBot="1" x14ac:dyDescent="0.3">
      <c r="A19" s="95">
        <v>6</v>
      </c>
      <c r="B19" s="68" t="s">
        <v>317</v>
      </c>
      <c r="C19" s="10">
        <v>2</v>
      </c>
      <c r="D19" s="10">
        <v>3934</v>
      </c>
      <c r="E19" s="10"/>
      <c r="F19" s="10"/>
      <c r="G19" s="10"/>
      <c r="H19" s="10">
        <f>D19*12%</f>
        <v>472.08</v>
      </c>
      <c r="I19" s="10">
        <f>D19+E19+H19</f>
        <v>4406.08</v>
      </c>
      <c r="J19" s="8">
        <f>I19*C19</f>
        <v>8812.16</v>
      </c>
    </row>
    <row r="20" spans="1:10" ht="15" customHeight="1" thickBot="1" x14ac:dyDescent="0.3">
      <c r="A20" s="95">
        <v>7</v>
      </c>
      <c r="B20" s="46" t="s">
        <v>18</v>
      </c>
      <c r="C20" s="101">
        <v>0.5</v>
      </c>
      <c r="D20" s="101">
        <v>5005</v>
      </c>
      <c r="E20" s="101"/>
      <c r="F20" s="10"/>
      <c r="G20" s="10">
        <f>D20*30%</f>
        <v>1501.5</v>
      </c>
      <c r="H20" s="10"/>
      <c r="I20" s="10">
        <f>D20+G20</f>
        <v>6506.5</v>
      </c>
      <c r="J20" s="8">
        <f t="shared" ref="J20:J23" si="3">C20*I20</f>
        <v>3253.25</v>
      </c>
    </row>
    <row r="21" spans="1:10" ht="15" customHeight="1" thickBot="1" x14ac:dyDescent="0.3">
      <c r="A21" s="95">
        <v>8</v>
      </c>
      <c r="B21" s="46" t="s">
        <v>19</v>
      </c>
      <c r="C21" s="101">
        <v>1</v>
      </c>
      <c r="D21" s="101">
        <v>3872</v>
      </c>
      <c r="E21" s="101"/>
      <c r="F21" s="10"/>
      <c r="G21" s="10"/>
      <c r="H21" s="10">
        <f>D21*12%</f>
        <v>464.64</v>
      </c>
      <c r="I21" s="10">
        <f>D21+H21</f>
        <v>4336.6400000000003</v>
      </c>
      <c r="J21" s="8">
        <f t="shared" si="3"/>
        <v>4336.6400000000003</v>
      </c>
    </row>
    <row r="22" spans="1:10" ht="15.75" customHeight="1" thickBot="1" x14ac:dyDescent="0.3">
      <c r="A22" s="95">
        <v>9</v>
      </c>
      <c r="B22" s="46" t="s">
        <v>20</v>
      </c>
      <c r="C22" s="101">
        <v>0.5</v>
      </c>
      <c r="D22" s="65">
        <v>2893</v>
      </c>
      <c r="E22" s="101"/>
      <c r="F22" s="10"/>
      <c r="G22" s="10"/>
      <c r="H22" s="10">
        <f>D22*12%</f>
        <v>347.15999999999997</v>
      </c>
      <c r="I22" s="10">
        <f>D22+H22</f>
        <v>3240.16</v>
      </c>
      <c r="J22" s="8">
        <f t="shared" si="3"/>
        <v>1620.08</v>
      </c>
    </row>
    <row r="23" spans="1:10" ht="30" customHeight="1" thickBot="1" x14ac:dyDescent="0.3">
      <c r="A23" s="95">
        <v>10</v>
      </c>
      <c r="B23" s="46" t="s">
        <v>23</v>
      </c>
      <c r="C23" s="101">
        <v>1</v>
      </c>
      <c r="D23" s="101">
        <v>2893</v>
      </c>
      <c r="E23" s="101"/>
      <c r="F23" s="10"/>
      <c r="G23" s="10"/>
      <c r="H23" s="10">
        <f>D23*10%</f>
        <v>289.3</v>
      </c>
      <c r="I23" s="10">
        <f>D23+H23</f>
        <v>3182.3</v>
      </c>
      <c r="J23" s="8">
        <f t="shared" si="3"/>
        <v>3182.3</v>
      </c>
    </row>
    <row r="24" spans="1:10" ht="19.5" customHeight="1" x14ac:dyDescent="0.25">
      <c r="A24" s="156"/>
      <c r="B24" s="163" t="s">
        <v>29</v>
      </c>
      <c r="C24" s="158">
        <f>C14+C15+C16+C17+C18+C19+C20+C21+C22+C23</f>
        <v>9.25</v>
      </c>
      <c r="D24" s="158"/>
      <c r="E24" s="158"/>
      <c r="F24" s="158"/>
      <c r="G24" s="158"/>
      <c r="H24" s="158"/>
      <c r="I24" s="158"/>
      <c r="J24" s="154">
        <f>SUM(J14:J23)</f>
        <v>55146.627500000002</v>
      </c>
    </row>
    <row r="25" spans="1:10" ht="27" customHeight="1" thickBot="1" x14ac:dyDescent="0.3">
      <c r="A25" s="157"/>
      <c r="B25" s="164"/>
      <c r="C25" s="159"/>
      <c r="D25" s="159"/>
      <c r="E25" s="159"/>
      <c r="F25" s="159"/>
      <c r="G25" s="159"/>
      <c r="H25" s="159"/>
      <c r="I25" s="159"/>
      <c r="J25" s="155"/>
    </row>
    <row r="26" spans="1:10" ht="15.75" x14ac:dyDescent="0.25">
      <c r="A26" s="47"/>
      <c r="B26" s="98"/>
      <c r="C26" s="47"/>
      <c r="D26" s="47"/>
      <c r="E26" s="47"/>
      <c r="F26" s="47"/>
      <c r="G26" s="47"/>
      <c r="H26" s="47"/>
      <c r="I26" s="47"/>
      <c r="J26" s="47"/>
    </row>
    <row r="27" spans="1:10" ht="35.25" customHeight="1" x14ac:dyDescent="0.25">
      <c r="A27" s="96"/>
      <c r="B27" s="153" t="s">
        <v>30</v>
      </c>
      <c r="C27" s="153"/>
      <c r="D27" s="153"/>
      <c r="E27" s="153"/>
      <c r="F27" s="153" t="s">
        <v>143</v>
      </c>
      <c r="G27" s="153"/>
      <c r="H27" s="153"/>
      <c r="I27" s="153"/>
      <c r="J27" s="96"/>
    </row>
    <row r="28" spans="1:10" ht="33" customHeight="1" x14ac:dyDescent="0.25">
      <c r="A28" s="96"/>
      <c r="B28" s="153" t="s">
        <v>31</v>
      </c>
      <c r="C28" s="153"/>
      <c r="D28" s="153"/>
      <c r="E28" s="153"/>
      <c r="F28" s="153" t="s">
        <v>58</v>
      </c>
      <c r="G28" s="153"/>
      <c r="H28" s="153"/>
      <c r="I28" s="153"/>
      <c r="J28" s="96"/>
    </row>
    <row r="29" spans="1:10" ht="30.75" customHeight="1" x14ac:dyDescent="0.25">
      <c r="A29" s="96"/>
      <c r="B29" s="153" t="s">
        <v>32</v>
      </c>
      <c r="C29" s="153"/>
      <c r="D29" s="153"/>
      <c r="E29" s="153"/>
      <c r="F29" s="153"/>
      <c r="G29" s="153"/>
      <c r="H29" s="153"/>
      <c r="I29" s="153"/>
      <c r="J29" s="96"/>
    </row>
    <row r="30" spans="1:10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</row>
    <row r="31" spans="1:10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</row>
    <row r="32" spans="1:10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</row>
    <row r="33" spans="1:10" x14ac:dyDescent="0.25">
      <c r="A33" s="4"/>
      <c r="B33" s="4"/>
      <c r="C33" s="4"/>
      <c r="D33" s="4"/>
      <c r="E33" s="4"/>
    </row>
    <row r="34" spans="1:10" x14ac:dyDescent="0.25">
      <c r="A34" s="4"/>
      <c r="B34" s="4"/>
      <c r="C34" s="4"/>
      <c r="D34" s="4"/>
      <c r="E34" s="4"/>
    </row>
    <row r="37" spans="1:10" ht="15.75" customHeight="1" x14ac:dyDescent="0.25"/>
    <row r="38" spans="1:10" ht="15.75" customHeight="1" x14ac:dyDescent="0.25"/>
    <row r="39" spans="1:10" s="20" customFormat="1" x14ac:dyDescent="0.25">
      <c r="A39"/>
      <c r="B39" s="19"/>
      <c r="C39"/>
      <c r="D39"/>
      <c r="E39"/>
      <c r="F39"/>
      <c r="G39"/>
      <c r="H39"/>
      <c r="I39"/>
      <c r="J39"/>
    </row>
    <row r="40" spans="1:10" s="20" customFormat="1" x14ac:dyDescent="0.25">
      <c r="A40"/>
      <c r="B40" s="19"/>
      <c r="C40"/>
      <c r="D40"/>
      <c r="E40"/>
      <c r="F40"/>
      <c r="G40"/>
      <c r="H40"/>
      <c r="I40"/>
      <c r="J40"/>
    </row>
    <row r="41" spans="1:10" s="20" customFormat="1" x14ac:dyDescent="0.25">
      <c r="A41"/>
      <c r="B41" s="19"/>
      <c r="C41"/>
      <c r="D41"/>
      <c r="E41"/>
      <c r="F41"/>
      <c r="G41"/>
      <c r="H41"/>
      <c r="I41"/>
      <c r="J41"/>
    </row>
    <row r="42" spans="1:10" s="20" customFormat="1" x14ac:dyDescent="0.25">
      <c r="A42"/>
      <c r="B42" s="19"/>
      <c r="C42"/>
      <c r="D42"/>
      <c r="E42"/>
      <c r="F42"/>
      <c r="G42"/>
      <c r="H42"/>
      <c r="I42"/>
      <c r="J42"/>
    </row>
    <row r="43" spans="1:10" s="20" customFormat="1" x14ac:dyDescent="0.25">
      <c r="A43"/>
      <c r="B43" s="19"/>
      <c r="C43"/>
      <c r="D43"/>
      <c r="E43"/>
      <c r="F43"/>
      <c r="G43"/>
      <c r="H43"/>
      <c r="I43"/>
      <c r="J43"/>
    </row>
    <row r="44" spans="1:10" s="20" customFormat="1" x14ac:dyDescent="0.25">
      <c r="A44"/>
      <c r="B44" s="19"/>
      <c r="C44"/>
      <c r="D44"/>
      <c r="E44"/>
      <c r="F44"/>
      <c r="G44"/>
      <c r="H44"/>
      <c r="I44"/>
      <c r="J44"/>
    </row>
  </sheetData>
  <mergeCells count="34">
    <mergeCell ref="G1:J2"/>
    <mergeCell ref="A7:J7"/>
    <mergeCell ref="A8:J8"/>
    <mergeCell ref="A10:J10"/>
    <mergeCell ref="G3:J3"/>
    <mergeCell ref="I4:J4"/>
    <mergeCell ref="B28:E28"/>
    <mergeCell ref="F28:I28"/>
    <mergeCell ref="B29:E29"/>
    <mergeCell ref="F29:I29"/>
    <mergeCell ref="G24:G25"/>
    <mergeCell ref="H24:H25"/>
    <mergeCell ref="F24:F25"/>
    <mergeCell ref="I24:I25"/>
    <mergeCell ref="J24:J25"/>
    <mergeCell ref="B27:E27"/>
    <mergeCell ref="F27:I27"/>
    <mergeCell ref="A24:A25"/>
    <mergeCell ref="B24:B25"/>
    <mergeCell ref="C24:C25"/>
    <mergeCell ref="D24:D25"/>
    <mergeCell ref="E24:E25"/>
    <mergeCell ref="F12:F13"/>
    <mergeCell ref="I12:I13"/>
    <mergeCell ref="A3:D3"/>
    <mergeCell ref="A4:C4"/>
    <mergeCell ref="J12:J13"/>
    <mergeCell ref="A12:A13"/>
    <mergeCell ref="B12:B13"/>
    <mergeCell ref="C12:C13"/>
    <mergeCell ref="D12:D13"/>
    <mergeCell ref="E12:E13"/>
    <mergeCell ref="G12:G13"/>
    <mergeCell ref="H12:H13"/>
  </mergeCells>
  <pageMargins left="0.7" right="0.7" top="0.75" bottom="0.75" header="0.3" footer="0.3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A3" sqref="A3:C3"/>
    </sheetView>
  </sheetViews>
  <sheetFormatPr defaultRowHeight="15" x14ac:dyDescent="0.25"/>
  <cols>
    <col min="1" max="1" width="4.42578125" customWidth="1"/>
    <col min="2" max="2" width="25.140625" style="3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18.75" customHeight="1" x14ac:dyDescent="0.25">
      <c r="A1" s="47"/>
      <c r="B1" s="51"/>
      <c r="C1" s="51"/>
      <c r="D1" s="47"/>
      <c r="E1" s="47"/>
      <c r="F1" s="49"/>
      <c r="G1" s="162"/>
      <c r="H1" s="172"/>
      <c r="I1" s="172"/>
      <c r="J1" s="67" t="s">
        <v>204</v>
      </c>
    </row>
    <row r="2" spans="1:10" ht="15.75" x14ac:dyDescent="0.25">
      <c r="A2" s="47"/>
      <c r="B2" s="51"/>
      <c r="C2" s="51"/>
      <c r="D2" s="47"/>
      <c r="E2" s="47"/>
      <c r="F2" s="50"/>
      <c r="G2" s="172"/>
      <c r="H2" s="172"/>
      <c r="I2" s="172"/>
      <c r="J2" s="47"/>
    </row>
    <row r="3" spans="1:10" ht="65.25" customHeight="1" x14ac:dyDescent="0.25">
      <c r="A3" s="169" t="s">
        <v>337</v>
      </c>
      <c r="B3" s="169"/>
      <c r="C3" s="169"/>
      <c r="D3" s="47"/>
      <c r="E3" s="47"/>
      <c r="F3" s="50"/>
      <c r="G3" s="170" t="s">
        <v>336</v>
      </c>
      <c r="H3" s="170"/>
      <c r="I3" s="170"/>
      <c r="J3" s="170"/>
    </row>
    <row r="4" spans="1:10" ht="19.5" customHeight="1" x14ac:dyDescent="0.25">
      <c r="A4" s="47"/>
      <c r="B4" s="167" t="s">
        <v>189</v>
      </c>
      <c r="C4" s="167"/>
      <c r="D4" s="47"/>
      <c r="E4" s="47"/>
      <c r="F4" s="50"/>
      <c r="G4" s="50"/>
      <c r="H4" s="171" t="s">
        <v>52</v>
      </c>
      <c r="I4" s="171"/>
      <c r="J4" s="171"/>
    </row>
    <row r="5" spans="1:10" ht="13.5" customHeight="1" x14ac:dyDescent="0.25">
      <c r="A5" s="47"/>
      <c r="B5" s="51"/>
      <c r="C5" s="51"/>
      <c r="D5" s="47"/>
      <c r="E5" s="47"/>
      <c r="F5" s="50"/>
      <c r="G5" s="50"/>
      <c r="H5" s="54"/>
      <c r="I5" s="54"/>
      <c r="J5" s="54"/>
    </row>
    <row r="6" spans="1:10" ht="15.75" customHeight="1" x14ac:dyDescent="0.25">
      <c r="A6" s="47"/>
      <c r="B6" s="51"/>
      <c r="C6" s="51"/>
      <c r="D6" s="47"/>
      <c r="E6" s="47"/>
      <c r="F6" s="50"/>
      <c r="G6" s="50"/>
      <c r="H6" s="54"/>
      <c r="I6" s="54"/>
      <c r="J6" s="54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5.75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5.75" x14ac:dyDescent="0.25">
      <c r="A9" s="47"/>
      <c r="B9" s="48"/>
      <c r="C9" s="47"/>
      <c r="D9" s="47"/>
      <c r="E9" s="47"/>
      <c r="F9" s="47"/>
      <c r="G9" s="47"/>
      <c r="H9" s="47"/>
      <c r="I9" s="47"/>
      <c r="J9" s="47"/>
    </row>
    <row r="10" spans="1:10" ht="35.25" customHeight="1" x14ac:dyDescent="0.25">
      <c r="A10" s="168" t="s">
        <v>123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6.5" thickBot="1" x14ac:dyDescent="0.3">
      <c r="A11" s="47"/>
      <c r="B11" s="4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63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16.5" thickBot="1" x14ac:dyDescent="0.3">
      <c r="A14" s="45">
        <v>1</v>
      </c>
      <c r="B14" s="46" t="s">
        <v>6</v>
      </c>
      <c r="C14" s="10">
        <v>1</v>
      </c>
      <c r="D14" s="10">
        <v>7464</v>
      </c>
      <c r="E14" s="10">
        <f>D14*10%</f>
        <v>746.40000000000009</v>
      </c>
      <c r="F14" s="10">
        <f>D14+E14</f>
        <v>8210.4</v>
      </c>
      <c r="G14" s="10">
        <f>F14*30%</f>
        <v>2463.12</v>
      </c>
      <c r="H14" s="10"/>
      <c r="I14" s="10">
        <f>D14+E14+G14+H14</f>
        <v>10673.52</v>
      </c>
      <c r="J14" s="8">
        <f>I14*C14</f>
        <v>10673.52</v>
      </c>
    </row>
    <row r="15" spans="1:10" ht="15.75" customHeight="1" x14ac:dyDescent="0.25">
      <c r="A15" s="156">
        <v>2</v>
      </c>
      <c r="B15" s="163" t="s">
        <v>285</v>
      </c>
      <c r="C15" s="158">
        <v>0.5</v>
      </c>
      <c r="D15" s="158">
        <v>7091</v>
      </c>
      <c r="E15" s="158">
        <f>D15*10%</f>
        <v>709.1</v>
      </c>
      <c r="F15" s="158">
        <f>D15+E15</f>
        <v>7800.1</v>
      </c>
      <c r="G15" s="158">
        <f>F15*30%</f>
        <v>2340.0300000000002</v>
      </c>
      <c r="H15" s="158"/>
      <c r="I15" s="158">
        <f>F15+G15</f>
        <v>10140.130000000001</v>
      </c>
      <c r="J15" s="154">
        <f>I15*C15</f>
        <v>5070.0650000000005</v>
      </c>
    </row>
    <row r="16" spans="1:10" x14ac:dyDescent="0.25">
      <c r="A16" s="165"/>
      <c r="B16" s="166"/>
      <c r="C16" s="160"/>
      <c r="D16" s="160"/>
      <c r="E16" s="160"/>
      <c r="F16" s="160"/>
      <c r="G16" s="160"/>
      <c r="H16" s="160"/>
      <c r="I16" s="160"/>
      <c r="J16" s="161"/>
    </row>
    <row r="17" spans="1:10" ht="16.5" customHeight="1" thickBot="1" x14ac:dyDescent="0.3">
      <c r="A17" s="157"/>
      <c r="B17" s="164"/>
      <c r="C17" s="159"/>
      <c r="D17" s="159"/>
      <c r="E17" s="159"/>
      <c r="F17" s="159"/>
      <c r="G17" s="159"/>
      <c r="H17" s="159"/>
      <c r="I17" s="159"/>
      <c r="J17" s="155"/>
    </row>
    <row r="18" spans="1:10" ht="15" customHeight="1" x14ac:dyDescent="0.25">
      <c r="A18" s="156">
        <v>3</v>
      </c>
      <c r="B18" s="163" t="s">
        <v>283</v>
      </c>
      <c r="C18" s="158">
        <v>0.5</v>
      </c>
      <c r="D18" s="158">
        <v>7091</v>
      </c>
      <c r="E18" s="158">
        <f>D18*10%</f>
        <v>709.1</v>
      </c>
      <c r="F18" s="158">
        <f>D18+E18</f>
        <v>7800.1</v>
      </c>
      <c r="G18" s="158">
        <f>F18*30%</f>
        <v>2340.0300000000002</v>
      </c>
      <c r="H18" s="158"/>
      <c r="I18" s="158">
        <f>F18+G18</f>
        <v>10140.130000000001</v>
      </c>
      <c r="J18" s="154">
        <f>I18*C18</f>
        <v>5070.0650000000005</v>
      </c>
    </row>
    <row r="19" spans="1:10" ht="15" customHeight="1" x14ac:dyDescent="0.25">
      <c r="A19" s="165"/>
      <c r="B19" s="166"/>
      <c r="C19" s="160"/>
      <c r="D19" s="160"/>
      <c r="E19" s="160"/>
      <c r="F19" s="160"/>
      <c r="G19" s="160"/>
      <c r="H19" s="160"/>
      <c r="I19" s="160"/>
      <c r="J19" s="161"/>
    </row>
    <row r="20" spans="1:10" ht="15.75" customHeight="1" thickBot="1" x14ac:dyDescent="0.3">
      <c r="A20" s="157"/>
      <c r="B20" s="164"/>
      <c r="C20" s="159"/>
      <c r="D20" s="159"/>
      <c r="E20" s="159"/>
      <c r="F20" s="159"/>
      <c r="G20" s="159"/>
      <c r="H20" s="159"/>
      <c r="I20" s="159"/>
      <c r="J20" s="155"/>
    </row>
    <row r="21" spans="1:10" ht="16.5" thickBot="1" x14ac:dyDescent="0.3">
      <c r="A21" s="45">
        <v>4</v>
      </c>
      <c r="B21" s="46" t="s">
        <v>8</v>
      </c>
      <c r="C21" s="10">
        <v>1</v>
      </c>
      <c r="D21" s="10">
        <v>6133</v>
      </c>
      <c r="E21" s="10">
        <f>D21*10%</f>
        <v>613.30000000000007</v>
      </c>
      <c r="F21" s="10">
        <f>D21+E21</f>
        <v>6746.3</v>
      </c>
      <c r="G21" s="10">
        <f>F21*30%</f>
        <v>2023.8899999999999</v>
      </c>
      <c r="H21" s="10"/>
      <c r="I21" s="10">
        <f>F21+G21</f>
        <v>8770.19</v>
      </c>
      <c r="J21" s="8">
        <f>I21*C21</f>
        <v>8770.19</v>
      </c>
    </row>
    <row r="22" spans="1:10" ht="32.25" thickBot="1" x14ac:dyDescent="0.3">
      <c r="A22" s="45">
        <v>5</v>
      </c>
      <c r="B22" s="46" t="s">
        <v>9</v>
      </c>
      <c r="C22" s="10">
        <v>1</v>
      </c>
      <c r="D22" s="10">
        <v>4745</v>
      </c>
      <c r="E22" s="10"/>
      <c r="F22" s="10"/>
      <c r="G22" s="10"/>
      <c r="H22" s="10"/>
      <c r="I22" s="10">
        <f>D22</f>
        <v>4745</v>
      </c>
      <c r="J22" s="8">
        <f>D22*C22</f>
        <v>4745</v>
      </c>
    </row>
    <row r="23" spans="1:10" ht="16.5" customHeight="1" x14ac:dyDescent="0.25">
      <c r="A23" s="156">
        <v>6</v>
      </c>
      <c r="B23" s="163" t="s">
        <v>10</v>
      </c>
      <c r="C23" s="158">
        <v>0.5</v>
      </c>
      <c r="D23" s="158">
        <v>7001</v>
      </c>
      <c r="E23" s="158">
        <f>D23*10%</f>
        <v>700.1</v>
      </c>
      <c r="F23" s="158">
        <f t="shared" ref="F23:F25" si="0">D23+E23</f>
        <v>7701.1</v>
      </c>
      <c r="G23" s="158">
        <f>F23*30%</f>
        <v>2310.33</v>
      </c>
      <c r="H23" s="158"/>
      <c r="I23" s="158">
        <f>F23+G23</f>
        <v>10011.43</v>
      </c>
      <c r="J23" s="154">
        <f>C23*I23</f>
        <v>5005.7150000000001</v>
      </c>
    </row>
    <row r="24" spans="1:10" ht="5.25" customHeight="1" thickBot="1" x14ac:dyDescent="0.3">
      <c r="A24" s="157"/>
      <c r="B24" s="164"/>
      <c r="C24" s="159"/>
      <c r="D24" s="159"/>
      <c r="E24" s="159"/>
      <c r="F24" s="159"/>
      <c r="G24" s="159"/>
      <c r="H24" s="159"/>
      <c r="I24" s="159"/>
      <c r="J24" s="155"/>
    </row>
    <row r="25" spans="1:10" ht="30" customHeight="1" thickBot="1" x14ac:dyDescent="0.3">
      <c r="A25" s="45">
        <v>7</v>
      </c>
      <c r="B25" s="46" t="s">
        <v>33</v>
      </c>
      <c r="C25" s="10">
        <v>0.5</v>
      </c>
      <c r="D25" s="10">
        <v>7001</v>
      </c>
      <c r="E25" s="10">
        <f>D25*10%</f>
        <v>700.1</v>
      </c>
      <c r="F25" s="10">
        <f t="shared" si="0"/>
        <v>7701.1</v>
      </c>
      <c r="G25" s="10">
        <f>F25*30%</f>
        <v>2310.33</v>
      </c>
      <c r="H25" s="10"/>
      <c r="I25" s="10">
        <f>F25+G25</f>
        <v>10011.43</v>
      </c>
      <c r="J25" s="8">
        <f>I25*C25</f>
        <v>5005.7150000000001</v>
      </c>
    </row>
    <row r="26" spans="1:10" ht="16.5" thickBot="1" x14ac:dyDescent="0.3">
      <c r="A26" s="45">
        <v>8</v>
      </c>
      <c r="B26" s="46" t="s">
        <v>282</v>
      </c>
      <c r="C26" s="10">
        <v>0.5</v>
      </c>
      <c r="D26" s="10">
        <v>6133</v>
      </c>
      <c r="E26" s="10"/>
      <c r="F26" s="10">
        <f>D26+E26</f>
        <v>6133</v>
      </c>
      <c r="G26" s="10">
        <f t="shared" ref="G26:G38" si="1">F26*30%</f>
        <v>1839.8999999999999</v>
      </c>
      <c r="H26" s="10"/>
      <c r="I26" s="10">
        <f>F26+G26</f>
        <v>7972.9</v>
      </c>
      <c r="J26" s="8">
        <f t="shared" ref="J26:J39" si="2">C26*I26</f>
        <v>3986.45</v>
      </c>
    </row>
    <row r="27" spans="1:10" ht="16.5" thickBot="1" x14ac:dyDescent="0.3">
      <c r="A27" s="45">
        <v>9</v>
      </c>
      <c r="B27" s="46" t="s">
        <v>14</v>
      </c>
      <c r="C27" s="10">
        <v>3</v>
      </c>
      <c r="D27" s="10">
        <v>6133</v>
      </c>
      <c r="E27" s="10">
        <f>D27*10%</f>
        <v>613.30000000000007</v>
      </c>
      <c r="F27" s="10">
        <f>D27+E27</f>
        <v>6746.3</v>
      </c>
      <c r="G27" s="10">
        <f t="shared" si="1"/>
        <v>2023.8899999999999</v>
      </c>
      <c r="H27" s="10"/>
      <c r="I27" s="10">
        <f>F27+G27</f>
        <v>8770.19</v>
      </c>
      <c r="J27" s="8">
        <f t="shared" si="2"/>
        <v>26310.57</v>
      </c>
    </row>
    <row r="28" spans="1:10" ht="16.5" thickBot="1" x14ac:dyDescent="0.3">
      <c r="A28" s="45">
        <v>10</v>
      </c>
      <c r="B28" s="46" t="s">
        <v>34</v>
      </c>
      <c r="C28" s="10">
        <v>0.5</v>
      </c>
      <c r="D28" s="10">
        <v>7001</v>
      </c>
      <c r="E28" s="10">
        <f>D28*10%</f>
        <v>700.1</v>
      </c>
      <c r="F28" s="10">
        <f>D28+E28</f>
        <v>7701.1</v>
      </c>
      <c r="G28" s="10">
        <f t="shared" si="1"/>
        <v>2310.33</v>
      </c>
      <c r="H28" s="10"/>
      <c r="I28" s="10">
        <f>F28+G28</f>
        <v>10011.43</v>
      </c>
      <c r="J28" s="8">
        <f t="shared" si="2"/>
        <v>5005.7150000000001</v>
      </c>
    </row>
    <row r="29" spans="1:10" ht="51" customHeight="1" thickBot="1" x14ac:dyDescent="0.3">
      <c r="A29" s="45">
        <v>11</v>
      </c>
      <c r="B29" s="46" t="s">
        <v>16</v>
      </c>
      <c r="C29" s="10">
        <v>0.5</v>
      </c>
      <c r="D29" s="10">
        <v>3934</v>
      </c>
      <c r="E29" s="10"/>
      <c r="F29" s="10"/>
      <c r="G29" s="10"/>
      <c r="H29" s="10"/>
      <c r="I29" s="10">
        <f>D29</f>
        <v>3934</v>
      </c>
      <c r="J29" s="8">
        <f>D29*C29</f>
        <v>1967</v>
      </c>
    </row>
    <row r="30" spans="1:10" ht="48" thickBot="1" x14ac:dyDescent="0.3">
      <c r="A30" s="45">
        <v>12</v>
      </c>
      <c r="B30" s="63" t="s">
        <v>314</v>
      </c>
      <c r="C30" s="64">
        <v>2</v>
      </c>
      <c r="D30" s="64">
        <v>3934</v>
      </c>
      <c r="E30" s="64"/>
      <c r="F30" s="64"/>
      <c r="G30" s="64"/>
      <c r="H30" s="64"/>
      <c r="I30" s="10">
        <f>D30</f>
        <v>3934</v>
      </c>
      <c r="J30" s="8">
        <f>D30*C30</f>
        <v>7868</v>
      </c>
    </row>
    <row r="31" spans="1:10" ht="16.5" thickBot="1" x14ac:dyDescent="0.3">
      <c r="A31" s="45">
        <v>13</v>
      </c>
      <c r="B31" s="63" t="s">
        <v>18</v>
      </c>
      <c r="C31" s="64">
        <v>1</v>
      </c>
      <c r="D31" s="64">
        <v>5005</v>
      </c>
      <c r="E31" s="64"/>
      <c r="F31" s="64"/>
      <c r="G31" s="64">
        <f>D31*30%</f>
        <v>1501.5</v>
      </c>
      <c r="H31" s="64"/>
      <c r="I31" s="10">
        <f>D31+G31</f>
        <v>6506.5</v>
      </c>
      <c r="J31" s="8">
        <f t="shared" si="2"/>
        <v>6506.5</v>
      </c>
    </row>
    <row r="32" spans="1:10" ht="16.5" thickBot="1" x14ac:dyDescent="0.3">
      <c r="A32" s="45">
        <v>14</v>
      </c>
      <c r="B32" s="63" t="s">
        <v>19</v>
      </c>
      <c r="C32" s="64">
        <v>1.5</v>
      </c>
      <c r="D32" s="64">
        <v>4195</v>
      </c>
      <c r="E32" s="64"/>
      <c r="F32" s="64"/>
      <c r="G32" s="64"/>
      <c r="H32" s="64">
        <f>D32*12%</f>
        <v>503.4</v>
      </c>
      <c r="I32" s="10">
        <f>D32+H32</f>
        <v>4698.3999999999996</v>
      </c>
      <c r="J32" s="8">
        <f t="shared" si="2"/>
        <v>7047.5999999999995</v>
      </c>
    </row>
    <row r="33" spans="1:10" ht="16.5" thickBot="1" x14ac:dyDescent="0.3">
      <c r="A33" s="45">
        <v>15</v>
      </c>
      <c r="B33" s="63" t="s">
        <v>20</v>
      </c>
      <c r="C33" s="64">
        <v>1</v>
      </c>
      <c r="D33" s="65">
        <v>2893</v>
      </c>
      <c r="E33" s="64"/>
      <c r="F33" s="64"/>
      <c r="G33" s="64"/>
      <c r="H33" s="64">
        <f>D33*12%</f>
        <v>347.15999999999997</v>
      </c>
      <c r="I33" s="10">
        <f>D33+H33</f>
        <v>3240.16</v>
      </c>
      <c r="J33" s="8">
        <f t="shared" si="2"/>
        <v>3240.16</v>
      </c>
    </row>
    <row r="34" spans="1:10" ht="16.5" thickBot="1" x14ac:dyDescent="0.3">
      <c r="A34" s="45">
        <v>16</v>
      </c>
      <c r="B34" s="63" t="s">
        <v>22</v>
      </c>
      <c r="C34" s="64">
        <v>2</v>
      </c>
      <c r="D34" s="64">
        <v>2893</v>
      </c>
      <c r="E34" s="64"/>
      <c r="F34" s="64"/>
      <c r="G34" s="64"/>
      <c r="H34" s="64"/>
      <c r="I34" s="10">
        <f>D34</f>
        <v>2893</v>
      </c>
      <c r="J34" s="8">
        <f>D34*C34</f>
        <v>5786</v>
      </c>
    </row>
    <row r="35" spans="1:10" ht="48" thickBot="1" x14ac:dyDescent="0.3">
      <c r="A35" s="45">
        <v>17</v>
      </c>
      <c r="B35" s="63" t="s">
        <v>23</v>
      </c>
      <c r="C35" s="64">
        <v>2</v>
      </c>
      <c r="D35" s="64">
        <v>2893</v>
      </c>
      <c r="E35" s="64"/>
      <c r="F35" s="64"/>
      <c r="G35" s="64"/>
      <c r="H35" s="64">
        <f>D35*10%</f>
        <v>289.3</v>
      </c>
      <c r="I35" s="10">
        <f>D35+H35</f>
        <v>3182.3</v>
      </c>
      <c r="J35" s="8">
        <f t="shared" si="2"/>
        <v>6364.6</v>
      </c>
    </row>
    <row r="36" spans="1:10" ht="16.5" thickBot="1" x14ac:dyDescent="0.3">
      <c r="A36" s="45">
        <v>18</v>
      </c>
      <c r="B36" s="63" t="s">
        <v>24</v>
      </c>
      <c r="C36" s="64">
        <v>0.5</v>
      </c>
      <c r="D36" s="64">
        <v>7001</v>
      </c>
      <c r="E36" s="64">
        <f>D36*10%</f>
        <v>700.1</v>
      </c>
      <c r="F36" s="64">
        <f>D36+E36</f>
        <v>7701.1</v>
      </c>
      <c r="G36" s="64">
        <f t="shared" si="1"/>
        <v>2310.33</v>
      </c>
      <c r="H36" s="64"/>
      <c r="I36" s="10">
        <f>F36+G36</f>
        <v>10011.43</v>
      </c>
      <c r="J36" s="8">
        <f t="shared" si="2"/>
        <v>5005.7150000000001</v>
      </c>
    </row>
    <row r="37" spans="1:10" ht="32.25" thickBot="1" x14ac:dyDescent="0.3">
      <c r="A37" s="45">
        <v>19</v>
      </c>
      <c r="B37" s="63" t="s">
        <v>25</v>
      </c>
      <c r="C37" s="64">
        <v>1.5</v>
      </c>
      <c r="D37" s="64">
        <v>7001</v>
      </c>
      <c r="E37" s="64">
        <v>646</v>
      </c>
      <c r="F37" s="64">
        <f>D37+E37</f>
        <v>7647</v>
      </c>
      <c r="G37" s="64">
        <f t="shared" si="1"/>
        <v>2294.1</v>
      </c>
      <c r="H37" s="64"/>
      <c r="I37" s="10">
        <f>F37+G37</f>
        <v>9941.1</v>
      </c>
      <c r="J37" s="8">
        <f t="shared" si="2"/>
        <v>14911.650000000001</v>
      </c>
    </row>
    <row r="38" spans="1:10" ht="24.75" customHeight="1" thickBot="1" x14ac:dyDescent="0.3">
      <c r="A38" s="45">
        <v>20</v>
      </c>
      <c r="B38" s="142" t="s">
        <v>312</v>
      </c>
      <c r="C38" s="64">
        <v>0.25</v>
      </c>
      <c r="D38" s="64">
        <v>6133</v>
      </c>
      <c r="E38" s="64">
        <v>566</v>
      </c>
      <c r="F38" s="64">
        <f>D38+E38</f>
        <v>6699</v>
      </c>
      <c r="G38" s="64">
        <f t="shared" si="1"/>
        <v>2009.6999999999998</v>
      </c>
      <c r="H38" s="64"/>
      <c r="I38" s="10">
        <f>F38+G38</f>
        <v>8708.7000000000007</v>
      </c>
      <c r="J38" s="8">
        <f t="shared" si="2"/>
        <v>2177.1750000000002</v>
      </c>
    </row>
    <row r="39" spans="1:10" ht="26.25" customHeight="1" thickBot="1" x14ac:dyDescent="0.3">
      <c r="A39" s="45">
        <v>21</v>
      </c>
      <c r="B39" s="143" t="s">
        <v>70</v>
      </c>
      <c r="C39" s="64">
        <v>1</v>
      </c>
      <c r="D39" s="64">
        <v>4195</v>
      </c>
      <c r="E39" s="64"/>
      <c r="F39" s="64"/>
      <c r="G39" s="64"/>
      <c r="H39" s="64">
        <f>D39*10%</f>
        <v>419.5</v>
      </c>
      <c r="I39" s="10">
        <f>D39+H39</f>
        <v>4614.5</v>
      </c>
      <c r="J39" s="8">
        <f t="shared" si="2"/>
        <v>4614.5</v>
      </c>
    </row>
    <row r="40" spans="1:10" s="5" customFormat="1" ht="15.75" customHeight="1" x14ac:dyDescent="0.25">
      <c r="A40" s="156"/>
      <c r="B40" s="163" t="s">
        <v>29</v>
      </c>
      <c r="C40" s="158">
        <f>C14+C15+C18+C21+C22+C23+C25+C26+C27+C28+C29+C30+C31+C32+C33+C34+C35+C36+C37+C38+C39</f>
        <v>22.25</v>
      </c>
      <c r="D40" s="158"/>
      <c r="E40" s="158"/>
      <c r="F40" s="158"/>
      <c r="G40" s="158"/>
      <c r="H40" s="158"/>
      <c r="I40" s="158"/>
      <c r="J40" s="154">
        <f>SUM(J14:J39)</f>
        <v>145131.905</v>
      </c>
    </row>
    <row r="41" spans="1:10" s="5" customFormat="1" ht="15.75" thickBot="1" x14ac:dyDescent="0.3">
      <c r="A41" s="157"/>
      <c r="B41" s="164"/>
      <c r="C41" s="159"/>
      <c r="D41" s="159"/>
      <c r="E41" s="159"/>
      <c r="F41" s="159"/>
      <c r="G41" s="159"/>
      <c r="H41" s="159"/>
      <c r="I41" s="159"/>
      <c r="J41" s="155"/>
    </row>
    <row r="42" spans="1:10" s="5" customFormat="1" ht="15.75" x14ac:dyDescent="0.25">
      <c r="A42" s="47"/>
      <c r="B42" s="48"/>
      <c r="C42" s="47"/>
      <c r="D42" s="47"/>
      <c r="E42" s="47"/>
      <c r="F42" s="47"/>
      <c r="G42" s="47"/>
      <c r="H42" s="47"/>
      <c r="I42" s="47"/>
      <c r="J42" s="47"/>
    </row>
    <row r="43" spans="1:10" s="5" customFormat="1" ht="33" customHeight="1" x14ac:dyDescent="0.25">
      <c r="A43" s="53"/>
      <c r="B43" s="153" t="s">
        <v>30</v>
      </c>
      <c r="C43" s="153"/>
      <c r="D43" s="153"/>
      <c r="E43" s="153"/>
      <c r="F43" s="153" t="s">
        <v>152</v>
      </c>
      <c r="G43" s="153"/>
      <c r="H43" s="153"/>
      <c r="I43" s="153"/>
      <c r="J43" s="53"/>
    </row>
    <row r="44" spans="1:10" s="5" customFormat="1" ht="33" customHeight="1" x14ac:dyDescent="0.25">
      <c r="A44" s="53"/>
      <c r="B44" s="153" t="s">
        <v>31</v>
      </c>
      <c r="C44" s="153"/>
      <c r="D44" s="153"/>
      <c r="E44" s="153"/>
      <c r="F44" s="153" t="s">
        <v>58</v>
      </c>
      <c r="G44" s="153"/>
      <c r="H44" s="153"/>
      <c r="I44" s="153"/>
      <c r="J44" s="53"/>
    </row>
    <row r="45" spans="1:10" s="5" customFormat="1" ht="31.5" customHeight="1" x14ac:dyDescent="0.25">
      <c r="A45" s="53"/>
      <c r="B45" s="153" t="s">
        <v>32</v>
      </c>
      <c r="C45" s="153"/>
      <c r="D45" s="153"/>
      <c r="E45" s="153"/>
      <c r="F45" s="153"/>
      <c r="G45" s="153"/>
      <c r="H45" s="153"/>
      <c r="I45" s="153"/>
      <c r="J45" s="53"/>
    </row>
    <row r="46" spans="1:10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5" x14ac:dyDescent="0.25">
      <c r="A49" s="4"/>
      <c r="B49" s="4"/>
      <c r="C49" s="4"/>
      <c r="D49" s="4"/>
      <c r="E49" s="4"/>
    </row>
    <row r="50" spans="1:5" x14ac:dyDescent="0.25">
      <c r="A50" s="4"/>
      <c r="B50" s="4"/>
      <c r="C50" s="4"/>
      <c r="D50" s="4"/>
      <c r="E50" s="4"/>
    </row>
  </sheetData>
  <mergeCells count="64">
    <mergeCell ref="B45:E45"/>
    <mergeCell ref="F45:I45"/>
    <mergeCell ref="B15:B17"/>
    <mergeCell ref="H40:H41"/>
    <mergeCell ref="I18:I20"/>
    <mergeCell ref="B43:E43"/>
    <mergeCell ref="F43:I43"/>
    <mergeCell ref="B44:E44"/>
    <mergeCell ref="F44:I44"/>
    <mergeCell ref="G40:G41"/>
    <mergeCell ref="H23:H24"/>
    <mergeCell ref="I23:I24"/>
    <mergeCell ref="F18:F20"/>
    <mergeCell ref="G18:G20"/>
    <mergeCell ref="H18:H20"/>
    <mergeCell ref="J40:J41"/>
    <mergeCell ref="F23:F24"/>
    <mergeCell ref="A23:A24"/>
    <mergeCell ref="C23:C24"/>
    <mergeCell ref="D23:D24"/>
    <mergeCell ref="E23:E24"/>
    <mergeCell ref="G23:G24"/>
    <mergeCell ref="B23:B24"/>
    <mergeCell ref="F40:F41"/>
    <mergeCell ref="I40:I41"/>
    <mergeCell ref="A40:A41"/>
    <mergeCell ref="B40:B41"/>
    <mergeCell ref="C40:C41"/>
    <mergeCell ref="D40:D41"/>
    <mergeCell ref="E40:E41"/>
    <mergeCell ref="J18:J20"/>
    <mergeCell ref="J23:J24"/>
    <mergeCell ref="A18:A20"/>
    <mergeCell ref="B18:B20"/>
    <mergeCell ref="C18:C20"/>
    <mergeCell ref="D18:D20"/>
    <mergeCell ref="E18:E20"/>
    <mergeCell ref="G1:I2"/>
    <mergeCell ref="A12:A13"/>
    <mergeCell ref="B12:B13"/>
    <mergeCell ref="C12:C13"/>
    <mergeCell ref="D12:D13"/>
    <mergeCell ref="E12:E13"/>
    <mergeCell ref="G12:G13"/>
    <mergeCell ref="H12:H13"/>
    <mergeCell ref="F12:F13"/>
    <mergeCell ref="I12:I13"/>
    <mergeCell ref="A3:C3"/>
    <mergeCell ref="B4:C4"/>
    <mergeCell ref="G3:J3"/>
    <mergeCell ref="H4:J4"/>
    <mergeCell ref="A7:J7"/>
    <mergeCell ref="A8:J8"/>
    <mergeCell ref="A10:J10"/>
    <mergeCell ref="A15:A17"/>
    <mergeCell ref="C15:C17"/>
    <mergeCell ref="D15:D17"/>
    <mergeCell ref="E15:E17"/>
    <mergeCell ref="F15:F17"/>
    <mergeCell ref="G15:G17"/>
    <mergeCell ref="H15:H17"/>
    <mergeCell ref="I15:I17"/>
    <mergeCell ref="J15:J17"/>
    <mergeCell ref="J12:J13"/>
  </mergeCells>
  <pageMargins left="0.7" right="0.7" top="0.75" bottom="0.75" header="0.3" footer="0.3"/>
  <pageSetup paperSize="9" scale="71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workbookViewId="0">
      <selection activeCell="A7" sqref="A7:J7"/>
    </sheetView>
  </sheetViews>
  <sheetFormatPr defaultRowHeight="15" x14ac:dyDescent="0.25"/>
  <cols>
    <col min="1" max="1" width="4.42578125" customWidth="1"/>
    <col min="2" max="2" width="25.140625" style="22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16.5" customHeight="1" x14ac:dyDescent="0.25">
      <c r="A1" s="47"/>
      <c r="B1" s="91"/>
      <c r="C1" s="91"/>
      <c r="D1" s="47"/>
      <c r="E1" s="47"/>
      <c r="F1" s="49"/>
      <c r="G1" s="184" t="s">
        <v>241</v>
      </c>
      <c r="H1" s="184"/>
      <c r="I1" s="184"/>
      <c r="J1" s="184"/>
    </row>
    <row r="2" spans="1:10" ht="15.75" x14ac:dyDescent="0.25">
      <c r="A2" s="47"/>
      <c r="B2" s="91"/>
      <c r="C2" s="91"/>
      <c r="D2" s="47"/>
      <c r="E2" s="47"/>
      <c r="F2" s="50"/>
      <c r="G2" s="184"/>
      <c r="H2" s="184"/>
      <c r="I2" s="184"/>
      <c r="J2" s="184"/>
    </row>
    <row r="3" spans="1:10" ht="69" customHeight="1" x14ac:dyDescent="0.25">
      <c r="A3" s="169" t="s">
        <v>196</v>
      </c>
      <c r="B3" s="169"/>
      <c r="C3" s="169"/>
      <c r="D3" s="169"/>
      <c r="E3" s="47"/>
      <c r="F3" s="50"/>
      <c r="G3" s="170" t="s">
        <v>302</v>
      </c>
      <c r="H3" s="170"/>
      <c r="I3" s="170"/>
      <c r="J3" s="170"/>
    </row>
    <row r="4" spans="1:10" ht="19.5" customHeight="1" x14ac:dyDescent="0.25">
      <c r="A4" s="167" t="s">
        <v>179</v>
      </c>
      <c r="B4" s="167"/>
      <c r="C4" s="167"/>
      <c r="D4" s="47"/>
      <c r="E4" s="47"/>
      <c r="F4" s="50"/>
      <c r="G4" s="50"/>
      <c r="H4" s="50"/>
      <c r="I4" s="171" t="s">
        <v>240</v>
      </c>
      <c r="J4" s="171"/>
    </row>
    <row r="5" spans="1:10" ht="19.5" customHeight="1" x14ac:dyDescent="0.25">
      <c r="A5" s="91"/>
      <c r="B5" s="91"/>
      <c r="C5" s="91"/>
      <c r="D5" s="47"/>
      <c r="E5" s="47"/>
      <c r="F5" s="50"/>
      <c r="G5" s="50"/>
      <c r="H5" s="50"/>
      <c r="I5" s="92"/>
      <c r="J5" s="92"/>
    </row>
    <row r="6" spans="1:10" ht="19.5" customHeight="1" x14ac:dyDescent="0.25">
      <c r="A6" s="91"/>
      <c r="B6" s="91"/>
      <c r="C6" s="91"/>
      <c r="D6" s="47"/>
      <c r="E6" s="47"/>
      <c r="F6" s="50"/>
      <c r="G6" s="50"/>
      <c r="H6" s="50"/>
      <c r="I6" s="92"/>
      <c r="J6" s="92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8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5.75" hidden="1" x14ac:dyDescent="0.25">
      <c r="A9" s="47"/>
      <c r="B9" s="98"/>
      <c r="C9" s="47"/>
      <c r="D9" s="47"/>
      <c r="E9" s="47"/>
      <c r="F9" s="47"/>
      <c r="G9" s="47"/>
      <c r="H9" s="47"/>
      <c r="I9" s="47"/>
      <c r="J9" s="47"/>
    </row>
    <row r="10" spans="1:10" ht="37.5" customHeight="1" x14ac:dyDescent="0.25">
      <c r="A10" s="168" t="s">
        <v>170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6.75" customHeight="1" thickBot="1" x14ac:dyDescent="0.3">
      <c r="A11" s="47"/>
      <c r="B11" s="9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63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16.5" thickBot="1" x14ac:dyDescent="0.3">
      <c r="A14" s="95">
        <v>1</v>
      </c>
      <c r="B14" s="46" t="s">
        <v>6</v>
      </c>
      <c r="C14" s="10">
        <v>1</v>
      </c>
      <c r="D14" s="10">
        <v>7464</v>
      </c>
      <c r="E14" s="10">
        <f>D14*10%</f>
        <v>746.40000000000009</v>
      </c>
      <c r="F14" s="10">
        <f>D14+E14</f>
        <v>8210.4</v>
      </c>
      <c r="G14" s="10">
        <f>F14*30%</f>
        <v>2463.12</v>
      </c>
      <c r="H14" s="10"/>
      <c r="I14" s="10">
        <f>D14+E14+G14+H14</f>
        <v>10673.52</v>
      </c>
      <c r="J14" s="8">
        <v>9851</v>
      </c>
    </row>
    <row r="15" spans="1:10" ht="15.75" customHeight="1" thickBot="1" x14ac:dyDescent="0.3">
      <c r="A15" s="176">
        <v>2</v>
      </c>
      <c r="B15" s="177" t="s">
        <v>286</v>
      </c>
      <c r="C15" s="175">
        <v>0.5</v>
      </c>
      <c r="D15" s="175">
        <v>7091</v>
      </c>
      <c r="E15" s="175">
        <f>D15*10%</f>
        <v>709.1</v>
      </c>
      <c r="F15" s="175">
        <f>D15+E15</f>
        <v>7800.1</v>
      </c>
      <c r="G15" s="175">
        <f>F15*30%</f>
        <v>2340.0300000000002</v>
      </c>
      <c r="H15" s="175"/>
      <c r="I15" s="175">
        <f>F15+G15</f>
        <v>10140.130000000001</v>
      </c>
      <c r="J15" s="178">
        <f>I15*C15</f>
        <v>5070.0650000000005</v>
      </c>
    </row>
    <row r="16" spans="1:10" ht="15.75" thickBot="1" x14ac:dyDescent="0.3">
      <c r="A16" s="176"/>
      <c r="B16" s="177"/>
      <c r="C16" s="175"/>
      <c r="D16" s="175"/>
      <c r="E16" s="175"/>
      <c r="F16" s="175"/>
      <c r="G16" s="175"/>
      <c r="H16" s="175"/>
      <c r="I16" s="175"/>
      <c r="J16" s="178"/>
    </row>
    <row r="17" spans="1:10" ht="16.5" customHeight="1" thickBot="1" x14ac:dyDescent="0.3">
      <c r="A17" s="176"/>
      <c r="B17" s="177"/>
      <c r="C17" s="175"/>
      <c r="D17" s="175"/>
      <c r="E17" s="175"/>
      <c r="F17" s="175"/>
      <c r="G17" s="175"/>
      <c r="H17" s="175"/>
      <c r="I17" s="175"/>
      <c r="J17" s="178"/>
    </row>
    <row r="18" spans="1:10" ht="0.75" customHeight="1" thickBot="1" x14ac:dyDescent="0.3">
      <c r="A18" s="102">
        <v>4</v>
      </c>
      <c r="B18" s="99" t="s">
        <v>8</v>
      </c>
      <c r="C18" s="101">
        <v>0</v>
      </c>
      <c r="D18" s="101">
        <v>0</v>
      </c>
      <c r="E18" s="101">
        <f>D18*10%</f>
        <v>0</v>
      </c>
      <c r="F18" s="101">
        <f>D18+E18</f>
        <v>0</v>
      </c>
      <c r="G18" s="101">
        <f>F18*30%</f>
        <v>0</v>
      </c>
      <c r="H18" s="101"/>
      <c r="I18" s="101">
        <f>F18*30%</f>
        <v>0</v>
      </c>
      <c r="J18" s="100">
        <f>I18*C18</f>
        <v>0</v>
      </c>
    </row>
    <row r="19" spans="1:10" ht="15" customHeight="1" thickBot="1" x14ac:dyDescent="0.3">
      <c r="A19" s="102">
        <v>3</v>
      </c>
      <c r="B19" s="99" t="s">
        <v>9</v>
      </c>
      <c r="C19" s="101">
        <v>0.5</v>
      </c>
      <c r="D19" s="101">
        <v>4745</v>
      </c>
      <c r="E19" s="101"/>
      <c r="F19" s="101">
        <f t="shared" ref="F19:F22" si="0">D19+E19</f>
        <v>4745</v>
      </c>
      <c r="G19" s="101"/>
      <c r="H19" s="101"/>
      <c r="I19" s="101"/>
      <c r="J19" s="100">
        <f>D19*C19</f>
        <v>2372.5</v>
      </c>
    </row>
    <row r="20" spans="1:10" ht="15.75" customHeight="1" x14ac:dyDescent="0.25">
      <c r="A20" s="156">
        <v>4</v>
      </c>
      <c r="B20" s="163" t="s">
        <v>10</v>
      </c>
      <c r="C20" s="158">
        <v>0.5</v>
      </c>
      <c r="D20" s="158">
        <v>7001</v>
      </c>
      <c r="E20" s="158">
        <f>D20*10%</f>
        <v>700.1</v>
      </c>
      <c r="F20" s="158">
        <f t="shared" si="0"/>
        <v>7701.1</v>
      </c>
      <c r="G20" s="158">
        <f>F20*30%</f>
        <v>2310.33</v>
      </c>
      <c r="H20" s="158"/>
      <c r="I20" s="158">
        <f>F20+G20</f>
        <v>10011.43</v>
      </c>
      <c r="J20" s="154">
        <f>C20*I20</f>
        <v>5005.7150000000001</v>
      </c>
    </row>
    <row r="21" spans="1:10" ht="15.75" thickBot="1" x14ac:dyDescent="0.3">
      <c r="A21" s="157"/>
      <c r="B21" s="164"/>
      <c r="C21" s="159"/>
      <c r="D21" s="159"/>
      <c r="E21" s="159"/>
      <c r="F21" s="159"/>
      <c r="G21" s="159"/>
      <c r="H21" s="159"/>
      <c r="I21" s="159"/>
      <c r="J21" s="155"/>
    </row>
    <row r="22" spans="1:10" ht="32.25" thickBot="1" x14ac:dyDescent="0.3">
      <c r="A22" s="95">
        <v>5</v>
      </c>
      <c r="B22" s="46" t="s">
        <v>181</v>
      </c>
      <c r="C22" s="10">
        <v>1</v>
      </c>
      <c r="D22" s="10">
        <v>6133</v>
      </c>
      <c r="E22" s="10">
        <f>D22*10%</f>
        <v>613.30000000000007</v>
      </c>
      <c r="F22" s="10">
        <f t="shared" si="0"/>
        <v>6746.3</v>
      </c>
      <c r="G22" s="10">
        <f>F22*30%</f>
        <v>2023.8899999999999</v>
      </c>
      <c r="H22" s="10"/>
      <c r="I22" s="10">
        <f>F22+G22</f>
        <v>8770.19</v>
      </c>
      <c r="J22" s="8">
        <f>I22*C22</f>
        <v>8770.19</v>
      </c>
    </row>
    <row r="23" spans="1:10" ht="16.5" hidden="1" customHeight="1" thickBot="1" x14ac:dyDescent="0.3">
      <c r="A23" s="95">
        <v>8</v>
      </c>
      <c r="B23" s="46" t="s">
        <v>13</v>
      </c>
      <c r="C23" s="10">
        <v>0</v>
      </c>
      <c r="D23" s="10">
        <v>0</v>
      </c>
      <c r="E23" s="10">
        <f>D23*10%</f>
        <v>0</v>
      </c>
      <c r="F23" s="10">
        <f>D23+E23</f>
        <v>0</v>
      </c>
      <c r="G23" s="10">
        <f t="shared" ref="G23:G35" si="1">F23*30%</f>
        <v>0</v>
      </c>
      <c r="H23" s="10"/>
      <c r="I23" s="10">
        <f>F23+G23</f>
        <v>0</v>
      </c>
      <c r="J23" s="8">
        <f t="shared" ref="J23:J35" si="2">C23*I23</f>
        <v>0</v>
      </c>
    </row>
    <row r="24" spans="1:10" ht="12.75" hidden="1" customHeight="1" thickBot="1" x14ac:dyDescent="0.3">
      <c r="A24" s="95">
        <v>9</v>
      </c>
      <c r="B24" s="46" t="s">
        <v>16</v>
      </c>
      <c r="C24" s="10">
        <v>0</v>
      </c>
      <c r="D24" s="10">
        <v>0</v>
      </c>
      <c r="E24" s="10"/>
      <c r="F24" s="10"/>
      <c r="G24" s="10">
        <f t="shared" si="1"/>
        <v>0</v>
      </c>
      <c r="H24" s="10"/>
      <c r="I24" s="10"/>
      <c r="J24" s="8">
        <f>D24*C24</f>
        <v>0</v>
      </c>
    </row>
    <row r="25" spans="1:10" ht="47.25" customHeight="1" thickBot="1" x14ac:dyDescent="0.3">
      <c r="A25" s="95">
        <v>6</v>
      </c>
      <c r="B25" s="68" t="s">
        <v>317</v>
      </c>
      <c r="C25" s="10">
        <v>2.5</v>
      </c>
      <c r="D25" s="10">
        <v>3934</v>
      </c>
      <c r="E25" s="10"/>
      <c r="F25" s="10"/>
      <c r="G25" s="10"/>
      <c r="H25" s="10"/>
      <c r="I25" s="10">
        <f>D25+E25+H25</f>
        <v>3934</v>
      </c>
      <c r="J25" s="8">
        <f>I25*C25</f>
        <v>9835</v>
      </c>
    </row>
    <row r="26" spans="1:10" ht="16.5" hidden="1" thickBot="1" x14ac:dyDescent="0.3">
      <c r="A26" s="95">
        <v>11</v>
      </c>
      <c r="B26" s="46" t="s">
        <v>18</v>
      </c>
      <c r="C26" s="10">
        <v>0</v>
      </c>
      <c r="D26" s="10">
        <v>0</v>
      </c>
      <c r="E26" s="10"/>
      <c r="F26" s="10"/>
      <c r="G26" s="10">
        <f>D26*30%</f>
        <v>0</v>
      </c>
      <c r="H26" s="10"/>
      <c r="I26" s="10">
        <f>D26+G26</f>
        <v>0</v>
      </c>
      <c r="J26" s="8">
        <f t="shared" si="2"/>
        <v>0</v>
      </c>
    </row>
    <row r="27" spans="1:10" ht="16.5" thickBot="1" x14ac:dyDescent="0.3">
      <c r="A27" s="95">
        <v>7</v>
      </c>
      <c r="B27" s="46" t="s">
        <v>19</v>
      </c>
      <c r="C27" s="10">
        <v>1</v>
      </c>
      <c r="D27" s="10">
        <v>4195</v>
      </c>
      <c r="E27" s="10"/>
      <c r="F27" s="10"/>
      <c r="G27" s="10"/>
      <c r="H27" s="10">
        <f>D27*12%</f>
        <v>503.4</v>
      </c>
      <c r="I27" s="10">
        <f>D27+H27</f>
        <v>4698.3999999999996</v>
      </c>
      <c r="J27" s="8">
        <f t="shared" si="2"/>
        <v>4698.3999999999996</v>
      </c>
    </row>
    <row r="28" spans="1:10" ht="0.75" customHeight="1" thickBot="1" x14ac:dyDescent="0.3">
      <c r="A28" s="95">
        <v>8</v>
      </c>
      <c r="B28" s="46" t="s">
        <v>20</v>
      </c>
      <c r="C28" s="10">
        <v>0</v>
      </c>
      <c r="D28" s="12">
        <v>0</v>
      </c>
      <c r="E28" s="10"/>
      <c r="F28" s="10"/>
      <c r="G28" s="10">
        <f t="shared" si="1"/>
        <v>0</v>
      </c>
      <c r="H28" s="10">
        <f>D28*12%</f>
        <v>0</v>
      </c>
      <c r="I28" s="10">
        <f>D28+H28</f>
        <v>0</v>
      </c>
      <c r="J28" s="8">
        <f t="shared" si="2"/>
        <v>0</v>
      </c>
    </row>
    <row r="29" spans="1:10" ht="16.5" hidden="1" thickBot="1" x14ac:dyDescent="0.3">
      <c r="A29" s="95">
        <v>14</v>
      </c>
      <c r="B29" s="46" t="s">
        <v>21</v>
      </c>
      <c r="C29" s="10">
        <v>0</v>
      </c>
      <c r="D29" s="10">
        <v>0</v>
      </c>
      <c r="E29" s="10"/>
      <c r="F29" s="10"/>
      <c r="G29" s="10">
        <f t="shared" si="1"/>
        <v>0</v>
      </c>
      <c r="H29" s="10"/>
      <c r="I29" s="10"/>
      <c r="J29" s="8">
        <f>D29*C29</f>
        <v>0</v>
      </c>
    </row>
    <row r="30" spans="1:10" ht="16.5" thickBot="1" x14ac:dyDescent="0.3">
      <c r="A30" s="95">
        <v>8</v>
      </c>
      <c r="B30" s="46" t="s">
        <v>22</v>
      </c>
      <c r="C30" s="10">
        <v>1.5</v>
      </c>
      <c r="D30" s="10">
        <v>2893</v>
      </c>
      <c r="E30" s="10"/>
      <c r="F30" s="10"/>
      <c r="G30" s="10"/>
      <c r="H30" s="10"/>
      <c r="I30" s="10"/>
      <c r="J30" s="8">
        <f>D30*C30</f>
        <v>4339.5</v>
      </c>
    </row>
    <row r="31" spans="1:10" ht="48" thickBot="1" x14ac:dyDescent="0.3">
      <c r="A31" s="95">
        <v>9</v>
      </c>
      <c r="B31" s="46" t="s">
        <v>23</v>
      </c>
      <c r="C31" s="10">
        <v>1</v>
      </c>
      <c r="D31" s="10">
        <v>2893</v>
      </c>
      <c r="E31" s="10"/>
      <c r="F31" s="10"/>
      <c r="G31" s="10"/>
      <c r="H31" s="10">
        <f>D31*10%</f>
        <v>289.3</v>
      </c>
      <c r="I31" s="10">
        <f>D31+H31</f>
        <v>3182.3</v>
      </c>
      <c r="J31" s="8">
        <f t="shared" si="2"/>
        <v>3182.3</v>
      </c>
    </row>
    <row r="32" spans="1:10" ht="31.5" customHeight="1" thickBot="1" x14ac:dyDescent="0.3">
      <c r="A32" s="95">
        <v>10</v>
      </c>
      <c r="B32" s="46" t="s">
        <v>25</v>
      </c>
      <c r="C32" s="10">
        <v>1.5</v>
      </c>
      <c r="D32" s="10">
        <v>7001</v>
      </c>
      <c r="E32" s="10">
        <v>646</v>
      </c>
      <c r="F32" s="10">
        <f>D32+E32</f>
        <v>7647</v>
      </c>
      <c r="G32" s="10">
        <f t="shared" si="1"/>
        <v>2294.1</v>
      </c>
      <c r="H32" s="10"/>
      <c r="I32" s="10">
        <f>F32+G32</f>
        <v>9941.1</v>
      </c>
      <c r="J32" s="8">
        <f t="shared" si="2"/>
        <v>14911.650000000001</v>
      </c>
    </row>
    <row r="33" spans="1:10" ht="6" hidden="1" customHeight="1" thickBot="1" x14ac:dyDescent="0.3">
      <c r="A33" s="95">
        <v>18</v>
      </c>
      <c r="B33" s="46" t="s">
        <v>26</v>
      </c>
      <c r="C33" s="10">
        <v>0</v>
      </c>
      <c r="D33" s="10">
        <v>0</v>
      </c>
      <c r="E33" s="10">
        <v>0</v>
      </c>
      <c r="F33" s="10">
        <v>0</v>
      </c>
      <c r="G33" s="10">
        <f t="shared" si="1"/>
        <v>0</v>
      </c>
      <c r="H33" s="10"/>
      <c r="I33" s="10">
        <f>F33+G33</f>
        <v>0</v>
      </c>
      <c r="J33" s="8">
        <f t="shared" si="2"/>
        <v>0</v>
      </c>
    </row>
    <row r="34" spans="1:10" ht="32.25" thickBot="1" x14ac:dyDescent="0.3">
      <c r="A34" s="95">
        <v>11</v>
      </c>
      <c r="B34" s="46" t="s">
        <v>70</v>
      </c>
      <c r="C34" s="10">
        <v>1</v>
      </c>
      <c r="D34" s="10">
        <v>4195</v>
      </c>
      <c r="E34" s="10"/>
      <c r="F34" s="10"/>
      <c r="G34" s="10"/>
      <c r="H34" s="10">
        <f>D34*10%</f>
        <v>419.5</v>
      </c>
      <c r="I34" s="10">
        <f>D34+H34</f>
        <v>4614.5</v>
      </c>
      <c r="J34" s="8">
        <f t="shared" si="2"/>
        <v>4614.5</v>
      </c>
    </row>
    <row r="35" spans="1:10" ht="0.75" customHeight="1" thickBot="1" x14ac:dyDescent="0.3">
      <c r="A35" s="97">
        <v>20</v>
      </c>
      <c r="B35" s="68" t="s">
        <v>55</v>
      </c>
      <c r="C35" s="10">
        <v>0</v>
      </c>
      <c r="D35" s="10">
        <v>0</v>
      </c>
      <c r="E35" s="10"/>
      <c r="F35" s="10"/>
      <c r="G35" s="10">
        <f t="shared" si="1"/>
        <v>0</v>
      </c>
      <c r="H35" s="10">
        <f>D35*12%</f>
        <v>0</v>
      </c>
      <c r="I35" s="10">
        <f>D35+H35</f>
        <v>0</v>
      </c>
      <c r="J35" s="8">
        <f t="shared" si="2"/>
        <v>0</v>
      </c>
    </row>
    <row r="36" spans="1:10" ht="33" customHeight="1" x14ac:dyDescent="0.25">
      <c r="A36" s="156"/>
      <c r="B36" s="163" t="s">
        <v>29</v>
      </c>
      <c r="C36" s="158">
        <f>C14+C15+C18+C19+C20+C22+C23+C24+C25+C26+C27+C28+C29+C30+C31+C32+C33+C34+C35</f>
        <v>12</v>
      </c>
      <c r="D36" s="158"/>
      <c r="E36" s="158"/>
      <c r="F36" s="158"/>
      <c r="G36" s="158"/>
      <c r="H36" s="158"/>
      <c r="I36" s="158"/>
      <c r="J36" s="154">
        <f>SUM(J14:J34)</f>
        <v>72650.820000000007</v>
      </c>
    </row>
    <row r="37" spans="1:10" ht="15.75" customHeight="1" thickBot="1" x14ac:dyDescent="0.3">
      <c r="A37" s="157"/>
      <c r="B37" s="164"/>
      <c r="C37" s="159"/>
      <c r="D37" s="159"/>
      <c r="E37" s="159"/>
      <c r="F37" s="159"/>
      <c r="G37" s="159"/>
      <c r="H37" s="159"/>
      <c r="I37" s="159"/>
      <c r="J37" s="155"/>
    </row>
    <row r="38" spans="1:10" ht="15.75" customHeight="1" x14ac:dyDescent="0.25">
      <c r="A38" s="47"/>
      <c r="B38" s="98"/>
      <c r="C38" s="47"/>
      <c r="D38" s="47"/>
      <c r="E38" s="47"/>
      <c r="F38" s="47"/>
      <c r="G38" s="47"/>
      <c r="H38" s="47"/>
      <c r="I38" s="47"/>
      <c r="J38" s="47"/>
    </row>
    <row r="39" spans="1:10" s="21" customFormat="1" ht="31.5" customHeight="1" x14ac:dyDescent="0.25">
      <c r="A39" s="96"/>
      <c r="B39" s="153" t="s">
        <v>30</v>
      </c>
      <c r="C39" s="153"/>
      <c r="D39" s="153"/>
      <c r="E39" s="153"/>
      <c r="F39" s="153" t="s">
        <v>142</v>
      </c>
      <c r="G39" s="153"/>
      <c r="H39" s="153"/>
      <c r="I39" s="153"/>
      <c r="J39" s="96"/>
    </row>
    <row r="40" spans="1:10" s="21" customFormat="1" ht="31.5" customHeight="1" x14ac:dyDescent="0.25">
      <c r="A40" s="96"/>
      <c r="B40" s="153" t="s">
        <v>31</v>
      </c>
      <c r="C40" s="153"/>
      <c r="D40" s="153"/>
      <c r="E40" s="153"/>
      <c r="F40" s="153" t="s">
        <v>58</v>
      </c>
      <c r="G40" s="153"/>
      <c r="H40" s="153"/>
      <c r="I40" s="153"/>
      <c r="J40" s="96"/>
    </row>
    <row r="41" spans="1:10" s="21" customFormat="1" ht="32.25" customHeight="1" x14ac:dyDescent="0.25">
      <c r="A41" s="96"/>
      <c r="B41" s="153" t="s">
        <v>32</v>
      </c>
      <c r="C41" s="153"/>
      <c r="D41" s="153"/>
      <c r="E41" s="153"/>
      <c r="F41" s="153"/>
      <c r="G41" s="153"/>
      <c r="H41" s="153"/>
      <c r="I41" s="153"/>
      <c r="J41" s="96"/>
    </row>
    <row r="42" spans="1:10" s="21" customFormat="1" x14ac:dyDescent="0.25"/>
    <row r="43" spans="1:10" s="21" customFormat="1" x14ac:dyDescent="0.25"/>
    <row r="44" spans="1:10" s="21" customFormat="1" x14ac:dyDescent="0.25"/>
    <row r="45" spans="1:10" x14ac:dyDescent="0.25">
      <c r="A45" s="4"/>
      <c r="B45" s="4"/>
      <c r="C45" s="4"/>
      <c r="D45" s="4"/>
      <c r="E45" s="4"/>
    </row>
    <row r="46" spans="1:10" x14ac:dyDescent="0.25">
      <c r="A46" s="4"/>
      <c r="B46" s="4"/>
      <c r="C46" s="4"/>
      <c r="D46" s="4"/>
      <c r="E46" s="4"/>
    </row>
  </sheetData>
  <mergeCells count="54">
    <mergeCell ref="A4:C4"/>
    <mergeCell ref="G3:J3"/>
    <mergeCell ref="I4:J4"/>
    <mergeCell ref="G1:J2"/>
    <mergeCell ref="I15:I17"/>
    <mergeCell ref="J15:J17"/>
    <mergeCell ref="A12:A13"/>
    <mergeCell ref="B12:B13"/>
    <mergeCell ref="C12:C13"/>
    <mergeCell ref="D12:D13"/>
    <mergeCell ref="E12:E13"/>
    <mergeCell ref="G12:G13"/>
    <mergeCell ref="H12:H13"/>
    <mergeCell ref="A7:J7"/>
    <mergeCell ref="A8:J8"/>
    <mergeCell ref="A10:J10"/>
    <mergeCell ref="B20:B21"/>
    <mergeCell ref="F36:F37"/>
    <mergeCell ref="I36:I37"/>
    <mergeCell ref="E15:E17"/>
    <mergeCell ref="F15:F17"/>
    <mergeCell ref="G15:G17"/>
    <mergeCell ref="H15:H17"/>
    <mergeCell ref="D15:D17"/>
    <mergeCell ref="A3:D3"/>
    <mergeCell ref="J12:J13"/>
    <mergeCell ref="B15:B17"/>
    <mergeCell ref="A20:A21"/>
    <mergeCell ref="C20:C21"/>
    <mergeCell ref="D20:D21"/>
    <mergeCell ref="E20:E21"/>
    <mergeCell ref="F20:F21"/>
    <mergeCell ref="G20:G21"/>
    <mergeCell ref="H20:H21"/>
    <mergeCell ref="I20:I21"/>
    <mergeCell ref="J20:J21"/>
    <mergeCell ref="F12:F13"/>
    <mergeCell ref="I12:I13"/>
    <mergeCell ref="A15:A17"/>
    <mergeCell ref="C15:C17"/>
    <mergeCell ref="J36:J37"/>
    <mergeCell ref="B39:E39"/>
    <mergeCell ref="F39:I39"/>
    <mergeCell ref="A36:A37"/>
    <mergeCell ref="B36:B37"/>
    <mergeCell ref="C36:C37"/>
    <mergeCell ref="D36:D37"/>
    <mergeCell ref="E36:E37"/>
    <mergeCell ref="B40:E40"/>
    <mergeCell ref="F40:I40"/>
    <mergeCell ref="B41:E41"/>
    <mergeCell ref="F41:I41"/>
    <mergeCell ref="G36:G37"/>
    <mergeCell ref="H36:H37"/>
  </mergeCells>
  <pageMargins left="0.7" right="0.7" top="0.75" bottom="0.75" header="0.3" footer="0.3"/>
  <pageSetup paperSize="9" scale="81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workbookViewId="0">
      <selection activeCell="A3" sqref="A3:D3"/>
    </sheetView>
  </sheetViews>
  <sheetFormatPr defaultRowHeight="15" x14ac:dyDescent="0.25"/>
  <cols>
    <col min="1" max="1" width="4.42578125" customWidth="1"/>
    <col min="2" max="2" width="25.140625" style="23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19.5" customHeight="1" x14ac:dyDescent="0.25">
      <c r="A1" s="47"/>
      <c r="B1" s="91"/>
      <c r="C1" s="91"/>
      <c r="D1" s="47"/>
      <c r="E1" s="47"/>
      <c r="F1" s="49"/>
      <c r="G1" s="49"/>
      <c r="H1" s="49"/>
      <c r="I1" s="170" t="s">
        <v>242</v>
      </c>
      <c r="J1" s="170"/>
    </row>
    <row r="2" spans="1:10" ht="15.75" x14ac:dyDescent="0.25">
      <c r="A2" s="47"/>
      <c r="B2" s="91"/>
      <c r="C2" s="91"/>
      <c r="D2" s="47"/>
      <c r="E2" s="47"/>
      <c r="F2" s="50"/>
      <c r="G2" s="49"/>
      <c r="H2" s="49"/>
      <c r="I2" s="49"/>
      <c r="J2" s="47"/>
    </row>
    <row r="3" spans="1:10" ht="62.25" customHeight="1" x14ac:dyDescent="0.25">
      <c r="A3" s="169" t="s">
        <v>196</v>
      </c>
      <c r="B3" s="169"/>
      <c r="C3" s="169"/>
      <c r="D3" s="169"/>
      <c r="E3" s="47"/>
      <c r="F3" s="50"/>
      <c r="G3" s="170" t="s">
        <v>303</v>
      </c>
      <c r="H3" s="170"/>
      <c r="I3" s="170"/>
      <c r="J3" s="170"/>
    </row>
    <row r="4" spans="1:10" ht="19.5" customHeight="1" x14ac:dyDescent="0.25">
      <c r="A4" s="167" t="s">
        <v>179</v>
      </c>
      <c r="B4" s="167"/>
      <c r="C4" s="167"/>
      <c r="D4" s="47"/>
      <c r="E4" s="47"/>
      <c r="F4" s="50"/>
      <c r="G4" s="50"/>
      <c r="H4" s="50"/>
      <c r="I4" s="171" t="s">
        <v>243</v>
      </c>
      <c r="J4" s="171"/>
    </row>
    <row r="5" spans="1:10" ht="19.5" customHeight="1" x14ac:dyDescent="0.25">
      <c r="A5" s="47"/>
      <c r="B5" s="91"/>
      <c r="C5" s="91"/>
      <c r="D5" s="47"/>
      <c r="E5" s="47"/>
      <c r="F5" s="50"/>
      <c r="G5" s="50"/>
      <c r="H5" s="50"/>
      <c r="I5" s="50"/>
      <c r="J5" s="47"/>
    </row>
    <row r="6" spans="1:10" ht="19.5" customHeight="1" x14ac:dyDescent="0.25">
      <c r="A6" s="47"/>
      <c r="B6" s="91"/>
      <c r="C6" s="91"/>
      <c r="D6" s="47"/>
      <c r="E6" s="47"/>
      <c r="F6" s="50"/>
      <c r="G6" s="50"/>
      <c r="H6" s="50"/>
      <c r="I6" s="50"/>
      <c r="J6" s="47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9.5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.5" hidden="1" customHeight="1" x14ac:dyDescent="0.25">
      <c r="A9" s="47"/>
      <c r="B9" s="98"/>
      <c r="C9" s="47"/>
      <c r="D9" s="47"/>
      <c r="E9" s="47"/>
      <c r="F9" s="47"/>
      <c r="G9" s="47"/>
      <c r="H9" s="47"/>
      <c r="I9" s="47"/>
      <c r="J9" s="47"/>
    </row>
    <row r="10" spans="1:10" ht="29.25" customHeight="1" x14ac:dyDescent="0.25">
      <c r="A10" s="168" t="s">
        <v>169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8" customHeight="1" thickBot="1" x14ac:dyDescent="0.3">
      <c r="A11" s="47"/>
      <c r="B11" s="9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65.25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20.25" customHeight="1" thickBot="1" x14ac:dyDescent="0.3">
      <c r="A14" s="95">
        <v>1</v>
      </c>
      <c r="B14" s="46" t="s">
        <v>6</v>
      </c>
      <c r="C14" s="10">
        <v>1</v>
      </c>
      <c r="D14" s="10">
        <v>7464</v>
      </c>
      <c r="E14" s="10">
        <f>D14*10%</f>
        <v>746.40000000000009</v>
      </c>
      <c r="F14" s="10">
        <f>D14+E14</f>
        <v>8210.4</v>
      </c>
      <c r="G14" s="10">
        <f>F14*30%</f>
        <v>2463.12</v>
      </c>
      <c r="H14" s="10"/>
      <c r="I14" s="10">
        <f>D14+E14+G14+H14</f>
        <v>10673.52</v>
      </c>
      <c r="J14" s="8">
        <v>9851</v>
      </c>
    </row>
    <row r="15" spans="1:10" ht="15.75" hidden="1" customHeight="1" x14ac:dyDescent="0.25">
      <c r="A15" s="97"/>
      <c r="B15" s="163" t="s">
        <v>7</v>
      </c>
      <c r="C15" s="11"/>
      <c r="D15" s="11"/>
      <c r="E15" s="11"/>
      <c r="F15" s="11"/>
      <c r="G15" s="11"/>
      <c r="H15" s="11"/>
      <c r="I15" s="11"/>
      <c r="J15" s="9"/>
    </row>
    <row r="16" spans="1:10" ht="15.75" hidden="1" x14ac:dyDescent="0.25">
      <c r="A16" s="97">
        <v>2</v>
      </c>
      <c r="B16" s="166"/>
      <c r="C16" s="11">
        <v>0</v>
      </c>
      <c r="D16" s="11">
        <v>0</v>
      </c>
      <c r="E16" s="11">
        <f>D16*10%</f>
        <v>0</v>
      </c>
      <c r="F16" s="11">
        <f>D16+E16</f>
        <v>0</v>
      </c>
      <c r="G16" s="11">
        <f>F16*30%</f>
        <v>0</v>
      </c>
      <c r="H16" s="11"/>
      <c r="I16" s="11">
        <f>F16+G16</f>
        <v>0</v>
      </c>
      <c r="J16" s="9">
        <f>I16*C16</f>
        <v>0</v>
      </c>
    </row>
    <row r="17" spans="1:10" ht="16.5" hidden="1" thickBot="1" x14ac:dyDescent="0.3">
      <c r="A17" s="97"/>
      <c r="B17" s="164"/>
      <c r="C17" s="11"/>
      <c r="D17" s="11"/>
      <c r="E17" s="11"/>
      <c r="F17" s="11"/>
      <c r="G17" s="11"/>
      <c r="H17" s="11"/>
      <c r="I17" s="11"/>
      <c r="J17" s="9"/>
    </row>
    <row r="18" spans="1:10" ht="15" hidden="1" customHeight="1" thickBot="1" x14ac:dyDescent="0.3">
      <c r="A18" s="95">
        <v>4</v>
      </c>
      <c r="B18" s="46" t="s">
        <v>8</v>
      </c>
      <c r="C18" s="10">
        <v>0</v>
      </c>
      <c r="D18" s="10">
        <v>0</v>
      </c>
      <c r="E18" s="10">
        <f>D18*10%</f>
        <v>0</v>
      </c>
      <c r="F18" s="10">
        <f>D18+E18</f>
        <v>0</v>
      </c>
      <c r="G18" s="10">
        <f>F18*30%</f>
        <v>0</v>
      </c>
      <c r="H18" s="10"/>
      <c r="I18" s="10">
        <f>F18+G18</f>
        <v>0</v>
      </c>
      <c r="J18" s="8">
        <f>I18*C18</f>
        <v>0</v>
      </c>
    </row>
    <row r="19" spans="1:10" ht="15" hidden="1" customHeight="1" thickBot="1" x14ac:dyDescent="0.3">
      <c r="A19" s="95">
        <v>5</v>
      </c>
      <c r="B19" s="46" t="s">
        <v>9</v>
      </c>
      <c r="C19" s="10">
        <v>0</v>
      </c>
      <c r="D19" s="10">
        <v>0</v>
      </c>
      <c r="E19" s="10"/>
      <c r="F19" s="10">
        <f t="shared" ref="F19:F22" si="0">D19+E19</f>
        <v>0</v>
      </c>
      <c r="G19" s="10"/>
      <c r="H19" s="10"/>
      <c r="I19" s="10"/>
      <c r="J19" s="8">
        <f>D19*C19</f>
        <v>0</v>
      </c>
    </row>
    <row r="20" spans="1:10" ht="15.75" hidden="1" customHeight="1" x14ac:dyDescent="0.25">
      <c r="A20" s="156">
        <v>6</v>
      </c>
      <c r="B20" s="68" t="s">
        <v>10</v>
      </c>
      <c r="C20" s="158">
        <v>0</v>
      </c>
      <c r="D20" s="158">
        <v>0</v>
      </c>
      <c r="E20" s="158">
        <f>D20*10%</f>
        <v>0</v>
      </c>
      <c r="F20" s="158">
        <f t="shared" si="0"/>
        <v>0</v>
      </c>
      <c r="G20" s="158">
        <f>F20*30%</f>
        <v>0</v>
      </c>
      <c r="H20" s="158"/>
      <c r="I20" s="158">
        <f>F20+G20</f>
        <v>0</v>
      </c>
      <c r="J20" s="154">
        <f>C20*I20</f>
        <v>0</v>
      </c>
    </row>
    <row r="21" spans="1:10" ht="16.5" hidden="1" thickBot="1" x14ac:dyDescent="0.3">
      <c r="A21" s="157"/>
      <c r="B21" s="46"/>
      <c r="C21" s="159"/>
      <c r="D21" s="159"/>
      <c r="E21" s="159"/>
      <c r="F21" s="159"/>
      <c r="G21" s="159"/>
      <c r="H21" s="159"/>
      <c r="I21" s="159"/>
      <c r="J21" s="155"/>
    </row>
    <row r="22" spans="1:10" ht="16.5" hidden="1" thickBot="1" x14ac:dyDescent="0.3">
      <c r="A22" s="95">
        <v>7</v>
      </c>
      <c r="B22" s="46" t="s">
        <v>56</v>
      </c>
      <c r="C22" s="10">
        <v>0</v>
      </c>
      <c r="D22" s="10">
        <v>0</v>
      </c>
      <c r="E22" s="10">
        <f>D22*10%</f>
        <v>0</v>
      </c>
      <c r="F22" s="10">
        <f t="shared" si="0"/>
        <v>0</v>
      </c>
      <c r="G22" s="10">
        <f>F22*30%</f>
        <v>0</v>
      </c>
      <c r="H22" s="10"/>
      <c r="I22" s="10">
        <f>F22+G22</f>
        <v>0</v>
      </c>
      <c r="J22" s="8">
        <f>I22*C22</f>
        <v>0</v>
      </c>
    </row>
    <row r="23" spans="1:10" ht="16.5" hidden="1" customHeight="1" thickBot="1" x14ac:dyDescent="0.3">
      <c r="A23" s="95">
        <v>8</v>
      </c>
      <c r="B23" s="46" t="s">
        <v>13</v>
      </c>
      <c r="C23" s="10">
        <v>0</v>
      </c>
      <c r="D23" s="10">
        <v>0</v>
      </c>
      <c r="E23" s="10">
        <f>D23*10%</f>
        <v>0</v>
      </c>
      <c r="F23" s="10">
        <f>D23+E23</f>
        <v>0</v>
      </c>
      <c r="G23" s="10">
        <f t="shared" ref="G23:G35" si="1">F23*30%</f>
        <v>0</v>
      </c>
      <c r="H23" s="10"/>
      <c r="I23" s="10">
        <f>F23+G23</f>
        <v>0</v>
      </c>
      <c r="J23" s="8">
        <f t="shared" ref="J23:J35" si="2">C23*I23</f>
        <v>0</v>
      </c>
    </row>
    <row r="24" spans="1:10" ht="12.75" hidden="1" customHeight="1" thickBot="1" x14ac:dyDescent="0.3">
      <c r="A24" s="95">
        <v>9</v>
      </c>
      <c r="B24" s="46" t="s">
        <v>16</v>
      </c>
      <c r="C24" s="10">
        <v>0</v>
      </c>
      <c r="D24" s="10">
        <v>0</v>
      </c>
      <c r="E24" s="10"/>
      <c r="F24" s="10"/>
      <c r="G24" s="10">
        <f t="shared" si="1"/>
        <v>0</v>
      </c>
      <c r="H24" s="10"/>
      <c r="I24" s="10"/>
      <c r="J24" s="8">
        <f>D24*C24</f>
        <v>0</v>
      </c>
    </row>
    <row r="25" spans="1:10" ht="47.25" customHeight="1" thickBot="1" x14ac:dyDescent="0.3">
      <c r="A25" s="95">
        <v>2</v>
      </c>
      <c r="B25" s="68" t="s">
        <v>317</v>
      </c>
      <c r="C25" s="10">
        <v>2</v>
      </c>
      <c r="D25" s="10">
        <v>3934</v>
      </c>
      <c r="E25" s="10"/>
      <c r="F25" s="10"/>
      <c r="G25" s="10"/>
      <c r="H25" s="10"/>
      <c r="I25" s="10">
        <f>D25+E25+H25</f>
        <v>3934</v>
      </c>
      <c r="J25" s="8">
        <f>I25*C25</f>
        <v>7868</v>
      </c>
    </row>
    <row r="26" spans="1:10" ht="16.5" hidden="1" thickBot="1" x14ac:dyDescent="0.3">
      <c r="A26" s="95">
        <v>11</v>
      </c>
      <c r="B26" s="46" t="s">
        <v>18</v>
      </c>
      <c r="C26" s="10">
        <v>0</v>
      </c>
      <c r="D26" s="10">
        <v>0</v>
      </c>
      <c r="E26" s="10"/>
      <c r="F26" s="10"/>
      <c r="G26" s="10">
        <f>D26*30%</f>
        <v>0</v>
      </c>
      <c r="H26" s="10"/>
      <c r="I26" s="10">
        <f>D26+G26</f>
        <v>0</v>
      </c>
      <c r="J26" s="8">
        <f t="shared" si="2"/>
        <v>0</v>
      </c>
    </row>
    <row r="27" spans="1:10" ht="15" customHeight="1" thickBot="1" x14ac:dyDescent="0.3">
      <c r="A27" s="95">
        <v>3</v>
      </c>
      <c r="B27" s="46" t="s">
        <v>19</v>
      </c>
      <c r="C27" s="10">
        <v>1</v>
      </c>
      <c r="D27" s="10">
        <v>4195</v>
      </c>
      <c r="E27" s="10"/>
      <c r="F27" s="10"/>
      <c r="G27" s="10"/>
      <c r="H27" s="10">
        <f>D27*12%</f>
        <v>503.4</v>
      </c>
      <c r="I27" s="10">
        <f>D27+H27</f>
        <v>4698.3999999999996</v>
      </c>
      <c r="J27" s="8">
        <f t="shared" si="2"/>
        <v>4698.3999999999996</v>
      </c>
    </row>
    <row r="28" spans="1:10" ht="0.75" hidden="1" customHeight="1" thickBot="1" x14ac:dyDescent="0.3">
      <c r="A28" s="95">
        <v>4</v>
      </c>
      <c r="B28" s="46" t="s">
        <v>20</v>
      </c>
      <c r="C28" s="10">
        <v>0</v>
      </c>
      <c r="D28" s="12">
        <v>0</v>
      </c>
      <c r="E28" s="10"/>
      <c r="F28" s="10"/>
      <c r="G28" s="10">
        <f t="shared" si="1"/>
        <v>0</v>
      </c>
      <c r="H28" s="10">
        <f>D28*12%</f>
        <v>0</v>
      </c>
      <c r="I28" s="10">
        <f>D28+H28</f>
        <v>0</v>
      </c>
      <c r="J28" s="8">
        <f t="shared" si="2"/>
        <v>0</v>
      </c>
    </row>
    <row r="29" spans="1:10" ht="16.5" hidden="1" thickBot="1" x14ac:dyDescent="0.3">
      <c r="A29" s="95">
        <v>14</v>
      </c>
      <c r="B29" s="46" t="s">
        <v>21</v>
      </c>
      <c r="C29" s="10">
        <v>0</v>
      </c>
      <c r="D29" s="10">
        <v>0</v>
      </c>
      <c r="E29" s="10"/>
      <c r="F29" s="10"/>
      <c r="G29" s="10">
        <f t="shared" si="1"/>
        <v>0</v>
      </c>
      <c r="H29" s="10"/>
      <c r="I29" s="10"/>
      <c r="J29" s="8">
        <f>D29*C29</f>
        <v>0</v>
      </c>
    </row>
    <row r="30" spans="1:10" ht="16.5" thickBot="1" x14ac:dyDescent="0.3">
      <c r="A30" s="95">
        <v>4</v>
      </c>
      <c r="B30" s="46" t="s">
        <v>22</v>
      </c>
      <c r="C30" s="10">
        <v>1</v>
      </c>
      <c r="D30" s="10">
        <v>2893</v>
      </c>
      <c r="E30" s="10"/>
      <c r="F30" s="10"/>
      <c r="G30" s="10"/>
      <c r="H30" s="10"/>
      <c r="I30" s="10"/>
      <c r="J30" s="8">
        <f>D30*C30</f>
        <v>2893</v>
      </c>
    </row>
    <row r="31" spans="1:10" ht="48" thickBot="1" x14ac:dyDescent="0.3">
      <c r="A31" s="95">
        <v>5</v>
      </c>
      <c r="B31" s="46" t="s">
        <v>23</v>
      </c>
      <c r="C31" s="10">
        <v>1</v>
      </c>
      <c r="D31" s="10">
        <v>2893</v>
      </c>
      <c r="E31" s="10"/>
      <c r="F31" s="10"/>
      <c r="G31" s="10"/>
      <c r="H31" s="10">
        <f>D31*10%</f>
        <v>289.3</v>
      </c>
      <c r="I31" s="10">
        <f>D31+H31</f>
        <v>3182.3</v>
      </c>
      <c r="J31" s="8">
        <f t="shared" si="2"/>
        <v>3182.3</v>
      </c>
    </row>
    <row r="32" spans="1:10" ht="30" customHeight="1" thickBot="1" x14ac:dyDescent="0.3">
      <c r="A32" s="95">
        <v>6</v>
      </c>
      <c r="B32" s="46" t="s">
        <v>25</v>
      </c>
      <c r="C32" s="10">
        <v>1.5</v>
      </c>
      <c r="D32" s="10">
        <v>7001</v>
      </c>
      <c r="E32" s="10">
        <v>646</v>
      </c>
      <c r="F32" s="10">
        <f>D32+E32</f>
        <v>7647</v>
      </c>
      <c r="G32" s="10">
        <f t="shared" si="1"/>
        <v>2294.1</v>
      </c>
      <c r="H32" s="10"/>
      <c r="I32" s="10">
        <f>F32+G32</f>
        <v>9941.1</v>
      </c>
      <c r="J32" s="8">
        <f t="shared" si="2"/>
        <v>14911.650000000001</v>
      </c>
    </row>
    <row r="33" spans="1:10" ht="0.75" hidden="1" customHeight="1" thickBot="1" x14ac:dyDescent="0.3">
      <c r="A33" s="95">
        <v>7</v>
      </c>
      <c r="B33" s="46" t="s">
        <v>26</v>
      </c>
      <c r="C33" s="10">
        <v>0</v>
      </c>
      <c r="D33" s="10">
        <v>0</v>
      </c>
      <c r="E33" s="10">
        <v>0</v>
      </c>
      <c r="F33" s="10">
        <v>0</v>
      </c>
      <c r="G33" s="10">
        <f t="shared" si="1"/>
        <v>0</v>
      </c>
      <c r="H33" s="10"/>
      <c r="I33" s="10">
        <f>F33+G33</f>
        <v>0</v>
      </c>
      <c r="J33" s="8">
        <f t="shared" si="2"/>
        <v>0</v>
      </c>
    </row>
    <row r="34" spans="1:10" ht="31.5" customHeight="1" thickBot="1" x14ac:dyDescent="0.3">
      <c r="A34" s="95">
        <v>7</v>
      </c>
      <c r="B34" s="46" t="s">
        <v>70</v>
      </c>
      <c r="C34" s="10">
        <v>1</v>
      </c>
      <c r="D34" s="10">
        <v>4195</v>
      </c>
      <c r="E34" s="10"/>
      <c r="F34" s="10"/>
      <c r="G34" s="10"/>
      <c r="H34" s="10">
        <f>D34*10%</f>
        <v>419.5</v>
      </c>
      <c r="I34" s="10">
        <f>D34+H34</f>
        <v>4614.5</v>
      </c>
      <c r="J34" s="8">
        <f t="shared" si="2"/>
        <v>4614.5</v>
      </c>
    </row>
    <row r="35" spans="1:10" ht="32.25" hidden="1" thickBot="1" x14ac:dyDescent="0.3">
      <c r="A35" s="97">
        <v>20</v>
      </c>
      <c r="B35" s="68" t="s">
        <v>55</v>
      </c>
      <c r="C35" s="10">
        <v>0</v>
      </c>
      <c r="D35" s="10">
        <v>0</v>
      </c>
      <c r="E35" s="10"/>
      <c r="F35" s="10"/>
      <c r="G35" s="10">
        <f t="shared" si="1"/>
        <v>0</v>
      </c>
      <c r="H35" s="10">
        <f>D35*12%</f>
        <v>0</v>
      </c>
      <c r="I35" s="10">
        <f>D35+H35</f>
        <v>0</v>
      </c>
      <c r="J35" s="8">
        <f t="shared" si="2"/>
        <v>0</v>
      </c>
    </row>
    <row r="36" spans="1:10" ht="15.75" x14ac:dyDescent="0.25">
      <c r="A36" s="156"/>
      <c r="B36" s="163" t="s">
        <v>29</v>
      </c>
      <c r="C36" s="158">
        <f>C14+C16+C18+C19+C20+C22+C23+C24+C25+C26+C27+C28+C29+C30+C31+C32+C33+C34+C35</f>
        <v>8.5</v>
      </c>
      <c r="D36" s="158"/>
      <c r="E36" s="158"/>
      <c r="F36" s="93"/>
      <c r="G36" s="158"/>
      <c r="H36" s="158"/>
      <c r="I36" s="93"/>
      <c r="J36" s="154">
        <f>SUM(J14:J34)</f>
        <v>48018.850000000006</v>
      </c>
    </row>
    <row r="37" spans="1:10" ht="15.75" customHeight="1" thickBot="1" x14ac:dyDescent="0.3">
      <c r="A37" s="157"/>
      <c r="B37" s="164"/>
      <c r="C37" s="159"/>
      <c r="D37" s="159"/>
      <c r="E37" s="159"/>
      <c r="F37" s="94"/>
      <c r="G37" s="159"/>
      <c r="H37" s="159"/>
      <c r="I37" s="94"/>
      <c r="J37" s="155"/>
    </row>
    <row r="38" spans="1:10" ht="15.75" customHeight="1" x14ac:dyDescent="0.25">
      <c r="A38" s="47"/>
      <c r="B38" s="98"/>
      <c r="C38" s="47"/>
      <c r="D38" s="47"/>
      <c r="E38" s="47"/>
      <c r="F38" s="47"/>
      <c r="G38" s="47"/>
      <c r="H38" s="47"/>
      <c r="I38" s="47"/>
      <c r="J38" s="47"/>
    </row>
    <row r="39" spans="1:10" s="24" customFormat="1" ht="33.75" customHeight="1" x14ac:dyDescent="0.25">
      <c r="A39" s="96"/>
      <c r="B39" s="153" t="s">
        <v>30</v>
      </c>
      <c r="C39" s="153"/>
      <c r="D39" s="153"/>
      <c r="E39" s="153"/>
      <c r="F39" s="153" t="s">
        <v>171</v>
      </c>
      <c r="G39" s="153"/>
      <c r="H39" s="153"/>
      <c r="I39" s="153"/>
      <c r="J39" s="96"/>
    </row>
    <row r="40" spans="1:10" s="24" customFormat="1" ht="31.5" customHeight="1" x14ac:dyDescent="0.25">
      <c r="A40" s="96"/>
      <c r="B40" s="153" t="s">
        <v>31</v>
      </c>
      <c r="C40" s="153"/>
      <c r="D40" s="153"/>
      <c r="E40" s="153"/>
      <c r="F40" s="153" t="s">
        <v>58</v>
      </c>
      <c r="G40" s="153"/>
      <c r="H40" s="153"/>
      <c r="I40" s="153"/>
      <c r="J40" s="96"/>
    </row>
    <row r="41" spans="1:10" s="24" customFormat="1" ht="30.75" customHeight="1" x14ac:dyDescent="0.25">
      <c r="A41" s="96"/>
      <c r="B41" s="153" t="s">
        <v>32</v>
      </c>
      <c r="C41" s="153"/>
      <c r="D41" s="153"/>
      <c r="E41" s="153"/>
      <c r="F41" s="153"/>
      <c r="G41" s="153"/>
      <c r="H41" s="153"/>
      <c r="I41" s="153"/>
      <c r="J41" s="96"/>
    </row>
    <row r="42" spans="1:10" s="24" customFormat="1" x14ac:dyDescent="0.25"/>
    <row r="43" spans="1:10" s="24" customFormat="1" x14ac:dyDescent="0.25"/>
    <row r="44" spans="1:10" s="24" customFormat="1" x14ac:dyDescent="0.25"/>
    <row r="45" spans="1:10" x14ac:dyDescent="0.25">
      <c r="A45" s="4"/>
      <c r="B45" s="4"/>
      <c r="C45" s="4"/>
      <c r="D45" s="4"/>
      <c r="E45" s="4"/>
    </row>
    <row r="46" spans="1:10" x14ac:dyDescent="0.25">
      <c r="A46" s="4"/>
      <c r="B46" s="4"/>
      <c r="C46" s="4"/>
      <c r="D46" s="4"/>
      <c r="E46" s="4"/>
    </row>
  </sheetData>
  <mergeCells count="42">
    <mergeCell ref="I1:J1"/>
    <mergeCell ref="A3:D3"/>
    <mergeCell ref="A4:C4"/>
    <mergeCell ref="G3:J3"/>
    <mergeCell ref="I4:J4"/>
    <mergeCell ref="B40:E40"/>
    <mergeCell ref="F40:I40"/>
    <mergeCell ref="B41:E41"/>
    <mergeCell ref="F41:I41"/>
    <mergeCell ref="G36:G37"/>
    <mergeCell ref="H36:H37"/>
    <mergeCell ref="J36:J37"/>
    <mergeCell ref="B39:E39"/>
    <mergeCell ref="F39:I39"/>
    <mergeCell ref="A36:A37"/>
    <mergeCell ref="B36:B37"/>
    <mergeCell ref="C36:C37"/>
    <mergeCell ref="D36:D37"/>
    <mergeCell ref="E36:E37"/>
    <mergeCell ref="F20:F21"/>
    <mergeCell ref="G20:G21"/>
    <mergeCell ref="H20:H21"/>
    <mergeCell ref="I20:I21"/>
    <mergeCell ref="J20:J21"/>
    <mergeCell ref="B15:B17"/>
    <mergeCell ref="A20:A21"/>
    <mergeCell ref="C20:C21"/>
    <mergeCell ref="D20:D21"/>
    <mergeCell ref="E20:E21"/>
    <mergeCell ref="G12:G13"/>
    <mergeCell ref="H12:H13"/>
    <mergeCell ref="F12:F13"/>
    <mergeCell ref="I12:I13"/>
    <mergeCell ref="A7:J7"/>
    <mergeCell ref="A8:J8"/>
    <mergeCell ref="A10:J10"/>
    <mergeCell ref="J12:J13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scale="81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workbookViewId="0">
      <selection activeCell="M9" sqref="M9"/>
    </sheetView>
  </sheetViews>
  <sheetFormatPr defaultRowHeight="15" x14ac:dyDescent="0.25"/>
  <cols>
    <col min="1" max="1" width="4.42578125" customWidth="1"/>
    <col min="2" max="2" width="25.140625" style="23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18.75" customHeight="1" x14ac:dyDescent="0.25">
      <c r="A1" s="47"/>
      <c r="B1" s="91"/>
      <c r="C1" s="91"/>
      <c r="D1" s="47"/>
      <c r="E1" s="47"/>
      <c r="F1" s="49"/>
      <c r="G1" s="49"/>
      <c r="H1" s="49"/>
      <c r="I1" s="170" t="s">
        <v>245</v>
      </c>
      <c r="J1" s="170"/>
    </row>
    <row r="2" spans="1:10" ht="15.75" x14ac:dyDescent="0.25">
      <c r="A2" s="47"/>
      <c r="B2" s="91"/>
      <c r="C2" s="91"/>
      <c r="D2" s="47"/>
      <c r="E2" s="47"/>
      <c r="F2" s="50"/>
      <c r="G2" s="49"/>
      <c r="H2" s="49"/>
      <c r="I2" s="49"/>
      <c r="J2" s="47"/>
    </row>
    <row r="3" spans="1:10" ht="66" customHeight="1" x14ac:dyDescent="0.25">
      <c r="A3" s="169" t="s">
        <v>196</v>
      </c>
      <c r="B3" s="169"/>
      <c r="C3" s="169"/>
      <c r="D3" s="169"/>
      <c r="E3" s="47"/>
      <c r="F3" s="50"/>
      <c r="G3" s="170" t="s">
        <v>304</v>
      </c>
      <c r="H3" s="170"/>
      <c r="I3" s="170"/>
      <c r="J3" s="170"/>
    </row>
    <row r="4" spans="1:10" ht="19.5" customHeight="1" x14ac:dyDescent="0.25">
      <c r="A4" s="167" t="s">
        <v>179</v>
      </c>
      <c r="B4" s="167"/>
      <c r="C4" s="167"/>
      <c r="D4" s="47"/>
      <c r="E4" s="47"/>
      <c r="F4" s="50"/>
      <c r="G4" s="171" t="s">
        <v>246</v>
      </c>
      <c r="H4" s="171"/>
      <c r="I4" s="171"/>
      <c r="J4" s="171"/>
    </row>
    <row r="5" spans="1:10" ht="19.5" customHeight="1" x14ac:dyDescent="0.25">
      <c r="A5" s="47"/>
      <c r="B5" s="91"/>
      <c r="C5" s="91"/>
      <c r="D5" s="47"/>
      <c r="E5" s="47"/>
      <c r="F5" s="50"/>
      <c r="G5" s="50"/>
      <c r="H5" s="50"/>
      <c r="I5" s="50"/>
      <c r="J5" s="47"/>
    </row>
    <row r="6" spans="1:10" ht="19.5" customHeight="1" x14ac:dyDescent="0.25">
      <c r="A6" s="47"/>
      <c r="B6" s="91"/>
      <c r="C6" s="91"/>
      <c r="D6" s="47"/>
      <c r="E6" s="47"/>
      <c r="F6" s="50"/>
      <c r="G6" s="50"/>
      <c r="H6" s="50"/>
      <c r="I6" s="50"/>
      <c r="J6" s="47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20.25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0.5" customHeight="1" x14ac:dyDescent="0.25">
      <c r="A9" s="47"/>
      <c r="B9" s="98"/>
      <c r="C9" s="47"/>
      <c r="D9" s="47"/>
      <c r="E9" s="47"/>
      <c r="F9" s="47"/>
      <c r="G9" s="47"/>
      <c r="H9" s="47"/>
      <c r="I9" s="47"/>
      <c r="J9" s="47"/>
    </row>
    <row r="10" spans="1:10" ht="29.25" customHeight="1" x14ac:dyDescent="0.25">
      <c r="A10" s="168" t="s">
        <v>244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6.75" customHeight="1" thickBot="1" x14ac:dyDescent="0.3">
      <c r="A11" s="47"/>
      <c r="B11" s="9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63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16.5" thickBot="1" x14ac:dyDescent="0.3">
      <c r="A14" s="95">
        <v>1</v>
      </c>
      <c r="B14" s="46" t="s">
        <v>6</v>
      </c>
      <c r="C14" s="10">
        <v>1</v>
      </c>
      <c r="D14" s="10">
        <v>7464</v>
      </c>
      <c r="E14" s="10">
        <f>D14*10%</f>
        <v>746.40000000000009</v>
      </c>
      <c r="F14" s="10">
        <f>D14+E14</f>
        <v>8210.4</v>
      </c>
      <c r="G14" s="10">
        <f>F14*30%</f>
        <v>2463.12</v>
      </c>
      <c r="H14" s="10"/>
      <c r="I14" s="10">
        <f>D14+E14+G14+H14</f>
        <v>10673.52</v>
      </c>
      <c r="J14" s="8">
        <f>I14*C14</f>
        <v>10673.52</v>
      </c>
    </row>
    <row r="15" spans="1:10" ht="15.75" customHeight="1" thickBot="1" x14ac:dyDescent="0.3">
      <c r="A15" s="156">
        <v>2</v>
      </c>
      <c r="B15" s="177" t="s">
        <v>283</v>
      </c>
      <c r="C15" s="158">
        <v>0.5</v>
      </c>
      <c r="D15" s="158">
        <v>7091</v>
      </c>
      <c r="E15" s="158">
        <f>D15*10%</f>
        <v>709.1</v>
      </c>
      <c r="F15" s="175">
        <f>D15+E15</f>
        <v>7800.1</v>
      </c>
      <c r="G15" s="175">
        <f>F15*30%</f>
        <v>2340.0300000000002</v>
      </c>
      <c r="H15" s="175"/>
      <c r="I15" s="175">
        <f>F15+G15</f>
        <v>10140.130000000001</v>
      </c>
      <c r="J15" s="178">
        <f>I15*C15</f>
        <v>5070.0650000000005</v>
      </c>
    </row>
    <row r="16" spans="1:10" ht="15.75" thickBot="1" x14ac:dyDescent="0.3">
      <c r="A16" s="165"/>
      <c r="B16" s="177"/>
      <c r="C16" s="160"/>
      <c r="D16" s="160"/>
      <c r="E16" s="160"/>
      <c r="F16" s="175"/>
      <c r="G16" s="175"/>
      <c r="H16" s="175"/>
      <c r="I16" s="175"/>
      <c r="J16" s="178"/>
    </row>
    <row r="17" spans="1:10" ht="16.5" customHeight="1" thickBot="1" x14ac:dyDescent="0.3">
      <c r="A17" s="157"/>
      <c r="B17" s="177"/>
      <c r="C17" s="159"/>
      <c r="D17" s="159"/>
      <c r="E17" s="159"/>
      <c r="F17" s="175"/>
      <c r="G17" s="175"/>
      <c r="H17" s="175"/>
      <c r="I17" s="175"/>
      <c r="J17" s="178"/>
    </row>
    <row r="18" spans="1:10" ht="15" customHeight="1" thickBot="1" x14ac:dyDescent="0.3">
      <c r="A18" s="102">
        <v>3</v>
      </c>
      <c r="B18" s="99" t="s">
        <v>8</v>
      </c>
      <c r="C18" s="101">
        <v>0.5</v>
      </c>
      <c r="D18" s="101">
        <v>6133</v>
      </c>
      <c r="E18" s="101">
        <f>D18*10%</f>
        <v>613.30000000000007</v>
      </c>
      <c r="F18" s="101">
        <f>D18+E18</f>
        <v>6746.3</v>
      </c>
      <c r="G18" s="101">
        <f>F18*30%</f>
        <v>2023.8899999999999</v>
      </c>
      <c r="H18" s="101"/>
      <c r="I18" s="101">
        <f>F18+G18</f>
        <v>8770.19</v>
      </c>
      <c r="J18" s="100">
        <f>I18*C18</f>
        <v>4385.0950000000003</v>
      </c>
    </row>
    <row r="19" spans="1:10" ht="15" hidden="1" customHeight="1" thickBot="1" x14ac:dyDescent="0.3">
      <c r="A19" s="102">
        <v>5</v>
      </c>
      <c r="B19" s="99" t="s">
        <v>9</v>
      </c>
      <c r="C19" s="101"/>
      <c r="D19" s="101"/>
      <c r="E19" s="101"/>
      <c r="F19" s="101">
        <f t="shared" ref="F19:F22" si="0">D19+E19</f>
        <v>0</v>
      </c>
      <c r="G19" s="101"/>
      <c r="H19" s="101"/>
      <c r="I19" s="101"/>
      <c r="J19" s="100">
        <f>D19*C19</f>
        <v>0</v>
      </c>
    </row>
    <row r="20" spans="1:10" ht="15.75" customHeight="1" thickBot="1" x14ac:dyDescent="0.3">
      <c r="A20" s="156">
        <v>4</v>
      </c>
      <c r="B20" s="163" t="s">
        <v>10</v>
      </c>
      <c r="C20" s="158">
        <v>0.5</v>
      </c>
      <c r="D20" s="158">
        <v>7001</v>
      </c>
      <c r="E20" s="158">
        <f>D20*10%</f>
        <v>700.1</v>
      </c>
      <c r="F20" s="175">
        <f t="shared" si="0"/>
        <v>7701.1</v>
      </c>
      <c r="G20" s="175">
        <f>F20*30%</f>
        <v>2310.33</v>
      </c>
      <c r="H20" s="175"/>
      <c r="I20" s="175">
        <f>F20+G20</f>
        <v>10011.43</v>
      </c>
      <c r="J20" s="178">
        <f>C20*I20</f>
        <v>5005.7150000000001</v>
      </c>
    </row>
    <row r="21" spans="1:10" ht="15.75" thickBot="1" x14ac:dyDescent="0.3">
      <c r="A21" s="157"/>
      <c r="B21" s="164"/>
      <c r="C21" s="159"/>
      <c r="D21" s="159"/>
      <c r="E21" s="159"/>
      <c r="F21" s="175"/>
      <c r="G21" s="175"/>
      <c r="H21" s="175"/>
      <c r="I21" s="175"/>
      <c r="J21" s="178"/>
    </row>
    <row r="22" spans="1:10" ht="32.25" thickBot="1" x14ac:dyDescent="0.3">
      <c r="A22" s="95">
        <v>5</v>
      </c>
      <c r="B22" s="46" t="s">
        <v>33</v>
      </c>
      <c r="C22" s="10">
        <v>0.5</v>
      </c>
      <c r="D22" s="10">
        <v>7001</v>
      </c>
      <c r="E22" s="10">
        <f>D22*10%</f>
        <v>700.1</v>
      </c>
      <c r="F22" s="10">
        <f t="shared" si="0"/>
        <v>7701.1</v>
      </c>
      <c r="G22" s="10">
        <f>F22*30%</f>
        <v>2310.33</v>
      </c>
      <c r="H22" s="10"/>
      <c r="I22" s="10">
        <f>F22+G22</f>
        <v>10011.43</v>
      </c>
      <c r="J22" s="8">
        <f>I22*C22</f>
        <v>5005.7150000000001</v>
      </c>
    </row>
    <row r="23" spans="1:10" ht="16.5" customHeight="1" thickBot="1" x14ac:dyDescent="0.3">
      <c r="A23" s="95">
        <v>6</v>
      </c>
      <c r="B23" s="46" t="s">
        <v>13</v>
      </c>
      <c r="C23" s="10">
        <v>0.5</v>
      </c>
      <c r="D23" s="10">
        <v>5699</v>
      </c>
      <c r="E23" s="10"/>
      <c r="F23" s="10">
        <f>D23+E23</f>
        <v>5699</v>
      </c>
      <c r="G23" s="10">
        <f t="shared" ref="G23:G35" si="1">F23*30%</f>
        <v>1709.7</v>
      </c>
      <c r="H23" s="10"/>
      <c r="I23" s="10">
        <f>F23+G23</f>
        <v>7408.7</v>
      </c>
      <c r="J23" s="8">
        <f t="shared" ref="J23:J35" si="2">C23*I23</f>
        <v>3704.35</v>
      </c>
    </row>
    <row r="24" spans="1:10" ht="54" customHeight="1" thickBot="1" x14ac:dyDescent="0.3">
      <c r="A24" s="95">
        <v>7</v>
      </c>
      <c r="B24" s="46" t="s">
        <v>16</v>
      </c>
      <c r="C24" s="10">
        <v>1</v>
      </c>
      <c r="D24" s="10">
        <v>3934</v>
      </c>
      <c r="E24" s="10"/>
      <c r="F24" s="10"/>
      <c r="G24" s="10"/>
      <c r="H24" s="10"/>
      <c r="I24" s="10">
        <f>D24</f>
        <v>3934</v>
      </c>
      <c r="J24" s="8">
        <f>D24*C24</f>
        <v>3934</v>
      </c>
    </row>
    <row r="25" spans="1:10" ht="38.25" hidden="1" customHeight="1" thickBot="1" x14ac:dyDescent="0.3">
      <c r="A25" s="95">
        <v>10</v>
      </c>
      <c r="B25" s="46" t="s">
        <v>54</v>
      </c>
      <c r="C25" s="10">
        <v>0</v>
      </c>
      <c r="D25" s="10">
        <v>0</v>
      </c>
      <c r="E25" s="10"/>
      <c r="F25" s="10"/>
      <c r="G25" s="10">
        <f t="shared" si="1"/>
        <v>0</v>
      </c>
      <c r="H25" s="10">
        <f>D25*12%</f>
        <v>0</v>
      </c>
      <c r="I25" s="10">
        <f>D25+E25+H25</f>
        <v>0</v>
      </c>
      <c r="J25" s="8">
        <f>I25*C25</f>
        <v>0</v>
      </c>
    </row>
    <row r="26" spans="1:10" ht="16.5" thickBot="1" x14ac:dyDescent="0.3">
      <c r="A26" s="95">
        <v>8</v>
      </c>
      <c r="B26" s="46" t="s">
        <v>18</v>
      </c>
      <c r="C26" s="10">
        <v>0.75</v>
      </c>
      <c r="D26" s="10">
        <v>5005</v>
      </c>
      <c r="E26" s="10"/>
      <c r="F26" s="10"/>
      <c r="G26" s="10">
        <f>D26*30%</f>
        <v>1501.5</v>
      </c>
      <c r="H26" s="10"/>
      <c r="I26" s="10">
        <f>D26+G26</f>
        <v>6506.5</v>
      </c>
      <c r="J26" s="8">
        <f t="shared" si="2"/>
        <v>4879.875</v>
      </c>
    </row>
    <row r="27" spans="1:10" ht="16.5" thickBot="1" x14ac:dyDescent="0.3">
      <c r="A27" s="95">
        <v>9</v>
      </c>
      <c r="B27" s="46" t="s">
        <v>19</v>
      </c>
      <c r="C27" s="10">
        <v>1.75</v>
      </c>
      <c r="D27" s="10">
        <v>4195</v>
      </c>
      <c r="E27" s="10"/>
      <c r="F27" s="10"/>
      <c r="G27" s="10"/>
      <c r="H27" s="10">
        <f>D27*12%</f>
        <v>503.4</v>
      </c>
      <c r="I27" s="10">
        <f>D27+H27</f>
        <v>4698.3999999999996</v>
      </c>
      <c r="J27" s="8">
        <f t="shared" si="2"/>
        <v>8222.1999999999989</v>
      </c>
    </row>
    <row r="28" spans="1:10" ht="0.75" customHeight="1" thickBot="1" x14ac:dyDescent="0.3">
      <c r="A28" s="95">
        <v>10</v>
      </c>
      <c r="B28" s="46" t="s">
        <v>20</v>
      </c>
      <c r="C28" s="10">
        <v>0</v>
      </c>
      <c r="D28" s="12">
        <v>0</v>
      </c>
      <c r="E28" s="10"/>
      <c r="F28" s="10"/>
      <c r="G28" s="10">
        <f t="shared" si="1"/>
        <v>0</v>
      </c>
      <c r="H28" s="10">
        <f>D28*12%</f>
        <v>0</v>
      </c>
      <c r="I28" s="10">
        <f>D28+H28</f>
        <v>0</v>
      </c>
      <c r="J28" s="8">
        <f t="shared" si="2"/>
        <v>0</v>
      </c>
    </row>
    <row r="29" spans="1:10" ht="16.5" hidden="1" thickBot="1" x14ac:dyDescent="0.3">
      <c r="A29" s="95">
        <v>14</v>
      </c>
      <c r="B29" s="46" t="s">
        <v>21</v>
      </c>
      <c r="C29" s="10">
        <v>0</v>
      </c>
      <c r="D29" s="10">
        <v>0</v>
      </c>
      <c r="E29" s="10"/>
      <c r="F29" s="10"/>
      <c r="G29" s="10">
        <f t="shared" si="1"/>
        <v>0</v>
      </c>
      <c r="H29" s="10"/>
      <c r="I29" s="10"/>
      <c r="J29" s="8">
        <f>D29*C29</f>
        <v>0</v>
      </c>
    </row>
    <row r="30" spans="1:10" ht="16.5" thickBot="1" x14ac:dyDescent="0.3">
      <c r="A30" s="95">
        <v>10</v>
      </c>
      <c r="B30" s="46" t="s">
        <v>22</v>
      </c>
      <c r="C30" s="10">
        <v>1</v>
      </c>
      <c r="D30" s="10">
        <v>2893</v>
      </c>
      <c r="E30" s="10"/>
      <c r="F30" s="10"/>
      <c r="G30" s="10"/>
      <c r="H30" s="10"/>
      <c r="I30" s="10"/>
      <c r="J30" s="8">
        <f>D30*C30</f>
        <v>2893</v>
      </c>
    </row>
    <row r="31" spans="1:10" ht="48" thickBot="1" x14ac:dyDescent="0.3">
      <c r="A31" s="95">
        <v>11</v>
      </c>
      <c r="B31" s="46" t="s">
        <v>23</v>
      </c>
      <c r="C31" s="10">
        <v>3</v>
      </c>
      <c r="D31" s="10">
        <v>2893</v>
      </c>
      <c r="E31" s="10"/>
      <c r="F31" s="10"/>
      <c r="G31" s="10"/>
      <c r="H31" s="10">
        <f>D31*10%</f>
        <v>289.3</v>
      </c>
      <c r="I31" s="10">
        <f>D31+H31</f>
        <v>3182.3</v>
      </c>
      <c r="J31" s="8">
        <f t="shared" si="2"/>
        <v>9546.9000000000015</v>
      </c>
    </row>
    <row r="32" spans="1:10" ht="32.25" thickBot="1" x14ac:dyDescent="0.3">
      <c r="A32" s="95">
        <v>12</v>
      </c>
      <c r="B32" s="46" t="s">
        <v>25</v>
      </c>
      <c r="C32" s="10">
        <v>1.5</v>
      </c>
      <c r="D32" s="10">
        <v>7001</v>
      </c>
      <c r="E32" s="10">
        <v>646</v>
      </c>
      <c r="F32" s="10">
        <f>D32+E32</f>
        <v>7647</v>
      </c>
      <c r="G32" s="10">
        <f t="shared" si="1"/>
        <v>2294.1</v>
      </c>
      <c r="H32" s="10"/>
      <c r="I32" s="10">
        <f>F32+G32</f>
        <v>9941.1</v>
      </c>
      <c r="J32" s="8">
        <f t="shared" si="2"/>
        <v>14911.650000000001</v>
      </c>
    </row>
    <row r="33" spans="1:10" ht="25.5" customHeight="1" thickBot="1" x14ac:dyDescent="0.3">
      <c r="A33" s="95">
        <v>13</v>
      </c>
      <c r="B33" s="142" t="s">
        <v>312</v>
      </c>
      <c r="C33" s="10">
        <v>0.25</v>
      </c>
      <c r="D33" s="10">
        <v>6133</v>
      </c>
      <c r="E33" s="10">
        <f>D33*10%</f>
        <v>613.30000000000007</v>
      </c>
      <c r="F33" s="10">
        <f>D33+E33</f>
        <v>6746.3</v>
      </c>
      <c r="G33" s="10">
        <f>F33*30%</f>
        <v>2023.8899999999999</v>
      </c>
      <c r="H33" s="10"/>
      <c r="I33" s="10">
        <f>F33+G33</f>
        <v>8770.19</v>
      </c>
      <c r="J33" s="8">
        <f t="shared" si="2"/>
        <v>2192.5475000000001</v>
      </c>
    </row>
    <row r="34" spans="1:10" ht="36.75" customHeight="1" thickBot="1" x14ac:dyDescent="0.3">
      <c r="A34" s="95">
        <v>14</v>
      </c>
      <c r="B34" s="46" t="s">
        <v>70</v>
      </c>
      <c r="C34" s="10">
        <v>1</v>
      </c>
      <c r="D34" s="10">
        <v>4195</v>
      </c>
      <c r="E34" s="10"/>
      <c r="F34" s="10"/>
      <c r="G34" s="10"/>
      <c r="H34" s="10">
        <f>D34*10%</f>
        <v>419.5</v>
      </c>
      <c r="I34" s="10">
        <f>D34+H34</f>
        <v>4614.5</v>
      </c>
      <c r="J34" s="8">
        <f t="shared" si="2"/>
        <v>4614.5</v>
      </c>
    </row>
    <row r="35" spans="1:10" ht="16.5" thickBot="1" x14ac:dyDescent="0.3">
      <c r="A35" s="97">
        <v>15</v>
      </c>
      <c r="B35" s="68" t="s">
        <v>34</v>
      </c>
      <c r="C35" s="10">
        <v>0.5</v>
      </c>
      <c r="D35" s="10">
        <v>7001</v>
      </c>
      <c r="E35" s="10">
        <f>D35*10%</f>
        <v>700.1</v>
      </c>
      <c r="F35" s="10">
        <f>E35+D35</f>
        <v>7701.1</v>
      </c>
      <c r="G35" s="10">
        <f t="shared" si="1"/>
        <v>2310.33</v>
      </c>
      <c r="H35" s="10"/>
      <c r="I35" s="10">
        <f>F35+G35</f>
        <v>10011.43</v>
      </c>
      <c r="J35" s="8">
        <f t="shared" si="2"/>
        <v>5005.7150000000001</v>
      </c>
    </row>
    <row r="36" spans="1:10" ht="15.75" x14ac:dyDescent="0.25">
      <c r="A36" s="156"/>
      <c r="B36" s="163" t="s">
        <v>29</v>
      </c>
      <c r="C36" s="158">
        <f>C14+C15+C18+C19+C20+C22+C23+C24+C25+C26+C27+C28+C29+C30+C31+C32+C33+C34+C35</f>
        <v>14.25</v>
      </c>
      <c r="D36" s="158"/>
      <c r="E36" s="158"/>
      <c r="F36" s="93"/>
      <c r="G36" s="158"/>
      <c r="H36" s="158"/>
      <c r="I36" s="93"/>
      <c r="J36" s="154">
        <f>J14+J15+J18+J19+J20+J22+J23+J24+J25+J26+J27+J28+J29+J30+J31+J32+J33+J34+J35</f>
        <v>90044.847499999989</v>
      </c>
    </row>
    <row r="37" spans="1:10" ht="15.75" customHeight="1" thickBot="1" x14ac:dyDescent="0.3">
      <c r="A37" s="157"/>
      <c r="B37" s="164"/>
      <c r="C37" s="159"/>
      <c r="D37" s="159"/>
      <c r="E37" s="159"/>
      <c r="F37" s="94"/>
      <c r="G37" s="159"/>
      <c r="H37" s="159"/>
      <c r="I37" s="94"/>
      <c r="J37" s="155"/>
    </row>
    <row r="38" spans="1:10" ht="15.75" customHeight="1" x14ac:dyDescent="0.25">
      <c r="A38" s="47"/>
      <c r="B38" s="98"/>
      <c r="C38" s="47"/>
      <c r="D38" s="47"/>
      <c r="E38" s="47"/>
      <c r="F38" s="47"/>
      <c r="G38" s="47"/>
      <c r="H38" s="47"/>
      <c r="I38" s="47"/>
      <c r="J38" s="47"/>
    </row>
    <row r="39" spans="1:10" s="24" customFormat="1" ht="37.5" customHeight="1" x14ac:dyDescent="0.25">
      <c r="A39" s="96"/>
      <c r="B39" s="153" t="s">
        <v>30</v>
      </c>
      <c r="C39" s="153"/>
      <c r="D39" s="153"/>
      <c r="E39" s="153"/>
      <c r="F39" s="153" t="s">
        <v>141</v>
      </c>
      <c r="G39" s="153"/>
      <c r="H39" s="153"/>
      <c r="I39" s="153"/>
      <c r="J39" s="96"/>
    </row>
    <row r="40" spans="1:10" s="24" customFormat="1" ht="35.25" customHeight="1" x14ac:dyDescent="0.25">
      <c r="A40" s="96"/>
      <c r="B40" s="153" t="s">
        <v>31</v>
      </c>
      <c r="C40" s="153"/>
      <c r="D40" s="153"/>
      <c r="E40" s="153"/>
      <c r="F40" s="153" t="s">
        <v>58</v>
      </c>
      <c r="G40" s="153"/>
      <c r="H40" s="153"/>
      <c r="I40" s="153"/>
      <c r="J40" s="96"/>
    </row>
    <row r="41" spans="1:10" s="24" customFormat="1" ht="32.25" customHeight="1" x14ac:dyDescent="0.25">
      <c r="A41" s="96"/>
      <c r="B41" s="153" t="s">
        <v>32</v>
      </c>
      <c r="C41" s="153"/>
      <c r="D41" s="153"/>
      <c r="E41" s="153"/>
      <c r="F41" s="153"/>
      <c r="G41" s="153"/>
      <c r="H41" s="153"/>
      <c r="I41" s="153"/>
      <c r="J41" s="96"/>
    </row>
    <row r="42" spans="1:10" s="24" customFormat="1" x14ac:dyDescent="0.25"/>
    <row r="43" spans="1:10" s="24" customFormat="1" x14ac:dyDescent="0.25"/>
    <row r="44" spans="1:10" s="24" customFormat="1" x14ac:dyDescent="0.25"/>
    <row r="45" spans="1:10" x14ac:dyDescent="0.25">
      <c r="A45" s="4"/>
      <c r="B45" s="4"/>
      <c r="C45" s="4"/>
      <c r="D45" s="4"/>
      <c r="E45" s="4"/>
    </row>
    <row r="46" spans="1:10" x14ac:dyDescent="0.25">
      <c r="A46" s="4"/>
      <c r="B46" s="4"/>
      <c r="C46" s="4"/>
      <c r="D46" s="4"/>
      <c r="E46" s="4"/>
    </row>
  </sheetData>
  <mergeCells count="52">
    <mergeCell ref="B41:E41"/>
    <mergeCell ref="F41:I41"/>
    <mergeCell ref="G36:G37"/>
    <mergeCell ref="H36:H37"/>
    <mergeCell ref="I1:J1"/>
    <mergeCell ref="A3:D3"/>
    <mergeCell ref="A4:C4"/>
    <mergeCell ref="G3:J3"/>
    <mergeCell ref="G4:J4"/>
    <mergeCell ref="J15:J17"/>
    <mergeCell ref="B20:B21"/>
    <mergeCell ref="F20:F21"/>
    <mergeCell ref="G20:G21"/>
    <mergeCell ref="B40:E40"/>
    <mergeCell ref="F40:I40"/>
    <mergeCell ref="J36:J37"/>
    <mergeCell ref="B39:E39"/>
    <mergeCell ref="F39:I39"/>
    <mergeCell ref="A36:A37"/>
    <mergeCell ref="B36:B37"/>
    <mergeCell ref="C36:C37"/>
    <mergeCell ref="D36:D37"/>
    <mergeCell ref="E36:E37"/>
    <mergeCell ref="H20:H21"/>
    <mergeCell ref="I20:I21"/>
    <mergeCell ref="J20:J21"/>
    <mergeCell ref="B15:B17"/>
    <mergeCell ref="A20:A21"/>
    <mergeCell ref="C20:C21"/>
    <mergeCell ref="D20:D21"/>
    <mergeCell ref="E20:E21"/>
    <mergeCell ref="A15:A17"/>
    <mergeCell ref="C15:C17"/>
    <mergeCell ref="D15:D17"/>
    <mergeCell ref="E15:E17"/>
    <mergeCell ref="F15:F17"/>
    <mergeCell ref="G15:G17"/>
    <mergeCell ref="H15:H17"/>
    <mergeCell ref="I15:I17"/>
    <mergeCell ref="G12:G13"/>
    <mergeCell ref="H12:H13"/>
    <mergeCell ref="F12:F13"/>
    <mergeCell ref="I12:I13"/>
    <mergeCell ref="A7:J7"/>
    <mergeCell ref="A8:J8"/>
    <mergeCell ref="A10:J10"/>
    <mergeCell ref="A12:A13"/>
    <mergeCell ref="B12:B13"/>
    <mergeCell ref="C12:C13"/>
    <mergeCell ref="D12:D13"/>
    <mergeCell ref="E12:E13"/>
    <mergeCell ref="J12:J13"/>
  </mergeCells>
  <pageMargins left="0.7" right="0.7" top="0.75" bottom="0.75" header="0.3" footer="0.3"/>
  <pageSetup paperSize="9" scale="81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13" workbookViewId="0">
      <selection activeCell="J16" sqref="J16:J17"/>
    </sheetView>
  </sheetViews>
  <sheetFormatPr defaultRowHeight="15" x14ac:dyDescent="0.25"/>
  <cols>
    <col min="1" max="1" width="4.42578125" customWidth="1"/>
    <col min="2" max="2" width="25.140625" style="23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19.5" customHeight="1" x14ac:dyDescent="0.25">
      <c r="A1" s="47"/>
      <c r="B1" s="91"/>
      <c r="C1" s="91"/>
      <c r="D1" s="47"/>
      <c r="E1" s="47"/>
      <c r="F1" s="49"/>
      <c r="G1" s="49"/>
      <c r="H1" s="49"/>
      <c r="I1" s="170" t="s">
        <v>250</v>
      </c>
      <c r="J1" s="170"/>
    </row>
    <row r="2" spans="1:10" ht="15.75" x14ac:dyDescent="0.25">
      <c r="A2" s="47"/>
      <c r="B2" s="91"/>
      <c r="C2" s="91"/>
      <c r="D2" s="47"/>
      <c r="E2" s="47"/>
      <c r="F2" s="50"/>
      <c r="G2" s="49"/>
      <c r="H2" s="49"/>
      <c r="I2" s="49"/>
      <c r="J2" s="47"/>
    </row>
    <row r="3" spans="1:10" ht="63.75" customHeight="1" x14ac:dyDescent="0.25">
      <c r="A3" s="169" t="s">
        <v>196</v>
      </c>
      <c r="B3" s="169"/>
      <c r="C3" s="169"/>
      <c r="D3" s="169"/>
      <c r="E3" s="47"/>
      <c r="F3" s="50"/>
      <c r="G3" s="170" t="s">
        <v>308</v>
      </c>
      <c r="H3" s="170"/>
      <c r="I3" s="170"/>
      <c r="J3" s="170"/>
    </row>
    <row r="4" spans="1:10" ht="19.5" customHeight="1" x14ac:dyDescent="0.25">
      <c r="A4" s="167" t="s">
        <v>248</v>
      </c>
      <c r="B4" s="167"/>
      <c r="C4" s="167"/>
      <c r="D4" s="47"/>
      <c r="E4" s="47"/>
      <c r="F4" s="50"/>
      <c r="G4" s="50"/>
      <c r="H4" s="50"/>
      <c r="I4" s="171" t="s">
        <v>249</v>
      </c>
      <c r="J4" s="171"/>
    </row>
    <row r="5" spans="1:10" ht="19.5" customHeight="1" x14ac:dyDescent="0.25">
      <c r="A5" s="47"/>
      <c r="B5" s="116"/>
      <c r="C5" s="116"/>
      <c r="D5" s="47"/>
      <c r="E5" s="47"/>
      <c r="F5" s="50"/>
      <c r="G5" s="50"/>
      <c r="H5" s="50"/>
      <c r="I5" s="50"/>
      <c r="J5" s="47"/>
    </row>
    <row r="6" spans="1:10" ht="19.5" customHeight="1" x14ac:dyDescent="0.25">
      <c r="A6" s="47"/>
      <c r="B6" s="116"/>
      <c r="C6" s="116"/>
      <c r="D6" s="47"/>
      <c r="E6" s="47"/>
      <c r="F6" s="50"/>
      <c r="G6" s="50"/>
      <c r="H6" s="50"/>
      <c r="I6" s="50"/>
      <c r="J6" s="47"/>
    </row>
    <row r="7" spans="1:10" ht="20.25" customHeight="1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20.25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5.75" hidden="1" x14ac:dyDescent="0.25">
      <c r="A9" s="47"/>
      <c r="B9" s="98"/>
      <c r="C9" s="47"/>
      <c r="D9" s="47"/>
      <c r="E9" s="47"/>
      <c r="F9" s="47"/>
      <c r="G9" s="47"/>
      <c r="H9" s="47"/>
      <c r="I9" s="47"/>
      <c r="J9" s="47"/>
    </row>
    <row r="10" spans="1:10" ht="34.5" customHeight="1" x14ac:dyDescent="0.25">
      <c r="A10" s="168" t="s">
        <v>247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5" customHeight="1" thickBot="1" x14ac:dyDescent="0.3">
      <c r="A11" s="47"/>
      <c r="B11" s="9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60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32.25" thickBot="1" x14ac:dyDescent="0.3">
      <c r="A14" s="95">
        <v>1</v>
      </c>
      <c r="B14" s="46" t="s">
        <v>59</v>
      </c>
      <c r="C14" s="10">
        <v>1</v>
      </c>
      <c r="D14" s="10">
        <v>8071</v>
      </c>
      <c r="E14" s="10">
        <f>D14*10%</f>
        <v>807.1</v>
      </c>
      <c r="F14" s="10">
        <f>D14+E14</f>
        <v>8878.1</v>
      </c>
      <c r="G14" s="10">
        <f>F14*30%</f>
        <v>2663.43</v>
      </c>
      <c r="H14" s="10"/>
      <c r="I14" s="10">
        <f>D14+E14+G14+H14</f>
        <v>11541.53</v>
      </c>
      <c r="J14" s="8">
        <f>I14*C14</f>
        <v>11541.53</v>
      </c>
    </row>
    <row r="15" spans="1:10" ht="28.5" customHeight="1" thickBot="1" x14ac:dyDescent="0.3">
      <c r="A15" s="95">
        <v>2</v>
      </c>
      <c r="B15" s="46" t="s">
        <v>60</v>
      </c>
      <c r="C15" s="10">
        <v>1</v>
      </c>
      <c r="D15" s="10">
        <v>5005</v>
      </c>
      <c r="E15" s="10"/>
      <c r="F15" s="10">
        <f t="shared" ref="F15:F19" si="0">D15+E15</f>
        <v>5005</v>
      </c>
      <c r="G15" s="10">
        <f>F15*30%</f>
        <v>1501.5</v>
      </c>
      <c r="H15" s="10"/>
      <c r="I15" s="10">
        <f>F15+G15+H15</f>
        <v>6506.5</v>
      </c>
      <c r="J15" s="8">
        <f>I15*C15</f>
        <v>6506.5</v>
      </c>
    </row>
    <row r="16" spans="1:10" x14ac:dyDescent="0.25">
      <c r="A16" s="156">
        <v>3</v>
      </c>
      <c r="B16" s="163" t="s">
        <v>66</v>
      </c>
      <c r="C16" s="158">
        <v>6.55</v>
      </c>
      <c r="D16" s="158">
        <v>7001</v>
      </c>
      <c r="E16" s="158">
        <f>D16*10%</f>
        <v>700.1</v>
      </c>
      <c r="F16" s="158">
        <f t="shared" si="0"/>
        <v>7701.1</v>
      </c>
      <c r="G16" s="158">
        <f>F16*30%</f>
        <v>2310.33</v>
      </c>
      <c r="H16" s="158"/>
      <c r="I16" s="158">
        <f>F16+G16</f>
        <v>10011.43</v>
      </c>
      <c r="J16" s="154">
        <f>C16*I16</f>
        <v>65574.866500000004</v>
      </c>
    </row>
    <row r="17" spans="1:10" ht="15.75" thickBot="1" x14ac:dyDescent="0.3">
      <c r="A17" s="157"/>
      <c r="B17" s="164"/>
      <c r="C17" s="159"/>
      <c r="D17" s="159"/>
      <c r="E17" s="159"/>
      <c r="F17" s="159"/>
      <c r="G17" s="159"/>
      <c r="H17" s="159"/>
      <c r="I17" s="159"/>
      <c r="J17" s="155"/>
    </row>
    <row r="18" spans="1:10" ht="32.25" thickBot="1" x14ac:dyDescent="0.3">
      <c r="A18" s="95">
        <v>4</v>
      </c>
      <c r="B18" s="46" t="s">
        <v>111</v>
      </c>
      <c r="C18" s="10">
        <v>1</v>
      </c>
      <c r="D18" s="10">
        <v>7001</v>
      </c>
      <c r="E18" s="10">
        <f>D18*10%</f>
        <v>700.1</v>
      </c>
      <c r="F18" s="10">
        <f>D18+E18</f>
        <v>7701.1</v>
      </c>
      <c r="G18" s="10">
        <f>F18*30%</f>
        <v>2310.33</v>
      </c>
      <c r="H18" s="10"/>
      <c r="I18" s="10">
        <f>F18+G18</f>
        <v>10011.43</v>
      </c>
      <c r="J18" s="8">
        <f>I18*C18</f>
        <v>10011.43</v>
      </c>
    </row>
    <row r="19" spans="1:10" ht="31.5" customHeight="1" thickBot="1" x14ac:dyDescent="0.3">
      <c r="A19" s="95">
        <v>5</v>
      </c>
      <c r="B19" s="46" t="s">
        <v>61</v>
      </c>
      <c r="C19" s="10">
        <v>0.5</v>
      </c>
      <c r="D19" s="10">
        <v>7001</v>
      </c>
      <c r="E19" s="10">
        <f>D19*10%</f>
        <v>700.1</v>
      </c>
      <c r="F19" s="10">
        <f t="shared" si="0"/>
        <v>7701.1</v>
      </c>
      <c r="G19" s="10">
        <f>F19*30%</f>
        <v>2310.33</v>
      </c>
      <c r="H19" s="10"/>
      <c r="I19" s="10">
        <f>F19+G19</f>
        <v>10011.43</v>
      </c>
      <c r="J19" s="8">
        <f>I19*C19</f>
        <v>5005.7150000000001</v>
      </c>
    </row>
    <row r="20" spans="1:10" ht="27.75" customHeight="1" thickBot="1" x14ac:dyDescent="0.3">
      <c r="A20" s="95">
        <v>6</v>
      </c>
      <c r="B20" s="46" t="s">
        <v>312</v>
      </c>
      <c r="C20" s="10">
        <v>1</v>
      </c>
      <c r="D20" s="10">
        <v>6133</v>
      </c>
      <c r="E20" s="10">
        <f>D20*10%</f>
        <v>613.30000000000007</v>
      </c>
      <c r="F20" s="10">
        <f>D20+E20</f>
        <v>6746.3</v>
      </c>
      <c r="G20" s="10">
        <f>F20*30%</f>
        <v>2023.8899999999999</v>
      </c>
      <c r="H20" s="10"/>
      <c r="I20" s="10">
        <f>F20+G20</f>
        <v>8770.19</v>
      </c>
      <c r="J20" s="8">
        <f t="shared" ref="J20" si="1">C20*I20</f>
        <v>8770.19</v>
      </c>
    </row>
    <row r="21" spans="1:10" ht="35.25" customHeight="1" thickBot="1" x14ac:dyDescent="0.3">
      <c r="A21" s="95">
        <v>7</v>
      </c>
      <c r="B21" s="46" t="s">
        <v>327</v>
      </c>
      <c r="C21" s="10">
        <v>1</v>
      </c>
      <c r="D21" s="10">
        <v>4745</v>
      </c>
      <c r="E21" s="10"/>
      <c r="F21" s="10"/>
      <c r="G21" s="10"/>
      <c r="H21" s="10"/>
      <c r="I21" s="10">
        <f>D21+E21+G21</f>
        <v>4745</v>
      </c>
      <c r="J21" s="8">
        <f>I21*C21</f>
        <v>4745</v>
      </c>
    </row>
    <row r="22" spans="1:10" ht="15" hidden="1" customHeight="1" thickBot="1" x14ac:dyDescent="0.3">
      <c r="A22" s="95">
        <v>8</v>
      </c>
      <c r="B22" s="46"/>
      <c r="C22" s="10"/>
      <c r="D22" s="10"/>
      <c r="E22" s="10"/>
      <c r="F22" s="10"/>
      <c r="G22" s="10"/>
      <c r="H22" s="10"/>
      <c r="I22" s="10"/>
      <c r="J22" s="8"/>
    </row>
    <row r="23" spans="1:10" ht="48.75" customHeight="1" thickBot="1" x14ac:dyDescent="0.3">
      <c r="A23" s="95">
        <v>8</v>
      </c>
      <c r="B23" s="46" t="s">
        <v>16</v>
      </c>
      <c r="C23" s="10">
        <v>1</v>
      </c>
      <c r="D23" s="10">
        <v>3934</v>
      </c>
      <c r="E23" s="10"/>
      <c r="F23" s="10"/>
      <c r="G23" s="10"/>
      <c r="H23" s="10"/>
      <c r="I23" s="10">
        <f>D23</f>
        <v>3934</v>
      </c>
      <c r="J23" s="8">
        <f>D23*C23</f>
        <v>3934</v>
      </c>
    </row>
    <row r="24" spans="1:10" ht="3.75" hidden="1" customHeight="1" thickBot="1" x14ac:dyDescent="0.3">
      <c r="A24" s="95">
        <v>10</v>
      </c>
      <c r="B24" s="46" t="s">
        <v>54</v>
      </c>
      <c r="C24" s="10">
        <v>0</v>
      </c>
      <c r="D24" s="10">
        <v>0</v>
      </c>
      <c r="E24" s="10"/>
      <c r="F24" s="10"/>
      <c r="G24" s="10">
        <f t="shared" ref="G24:G31" si="2">F24*30%</f>
        <v>0</v>
      </c>
      <c r="H24" s="10">
        <f>D24*12%</f>
        <v>0</v>
      </c>
      <c r="I24" s="10">
        <f>D24+E24+H24</f>
        <v>0</v>
      </c>
      <c r="J24" s="8">
        <f>I24*C24</f>
        <v>0</v>
      </c>
    </row>
    <row r="25" spans="1:10" ht="16.5" customHeight="1" thickBot="1" x14ac:dyDescent="0.3">
      <c r="A25" s="95">
        <v>9</v>
      </c>
      <c r="B25" s="46" t="s">
        <v>19</v>
      </c>
      <c r="C25" s="119">
        <v>2</v>
      </c>
      <c r="D25" s="119">
        <v>4195</v>
      </c>
      <c r="E25" s="119"/>
      <c r="F25" s="119"/>
      <c r="G25" s="119"/>
      <c r="H25" s="119">
        <f>D25*12%</f>
        <v>503.4</v>
      </c>
      <c r="I25" s="10">
        <f>D25+H25</f>
        <v>4698.3999999999996</v>
      </c>
      <c r="J25" s="8">
        <f t="shared" ref="J25:J31" si="3">C25*I25</f>
        <v>9396.7999999999993</v>
      </c>
    </row>
    <row r="26" spans="1:10" ht="21.75" customHeight="1" thickBot="1" x14ac:dyDescent="0.3">
      <c r="A26" s="95">
        <v>10</v>
      </c>
      <c r="B26" s="46" t="s">
        <v>20</v>
      </c>
      <c r="C26" s="119">
        <v>0.5</v>
      </c>
      <c r="D26" s="65">
        <v>2893</v>
      </c>
      <c r="E26" s="119"/>
      <c r="F26" s="119"/>
      <c r="G26" s="119"/>
      <c r="H26" s="119"/>
      <c r="I26" s="10">
        <f>D26+H26</f>
        <v>2893</v>
      </c>
      <c r="J26" s="8">
        <f t="shared" si="3"/>
        <v>1446.5</v>
      </c>
    </row>
    <row r="27" spans="1:10" ht="42.75" customHeight="1" thickBot="1" x14ac:dyDescent="0.3">
      <c r="A27" s="95">
        <v>11</v>
      </c>
      <c r="B27" s="142" t="s">
        <v>51</v>
      </c>
      <c r="C27" s="119">
        <v>0.5</v>
      </c>
      <c r="D27" s="119">
        <v>3934</v>
      </c>
      <c r="E27" s="119"/>
      <c r="F27" s="119"/>
      <c r="G27" s="119"/>
      <c r="H27" s="119"/>
      <c r="I27" s="10">
        <f>D27+H27</f>
        <v>3934</v>
      </c>
      <c r="J27" s="8">
        <f>D27*C27</f>
        <v>1967</v>
      </c>
    </row>
    <row r="28" spans="1:10" ht="16.5" hidden="1" thickBot="1" x14ac:dyDescent="0.3">
      <c r="A28" s="95">
        <v>14</v>
      </c>
      <c r="B28" s="46" t="s">
        <v>22</v>
      </c>
      <c r="C28" s="119">
        <v>0</v>
      </c>
      <c r="D28" s="119">
        <v>0</v>
      </c>
      <c r="E28" s="119"/>
      <c r="F28" s="119"/>
      <c r="G28" s="119">
        <f t="shared" si="2"/>
        <v>0</v>
      </c>
      <c r="H28" s="119"/>
      <c r="I28" s="10"/>
      <c r="J28" s="8">
        <f>2670*C28</f>
        <v>0</v>
      </c>
    </row>
    <row r="29" spans="1:10" ht="48" hidden="1" thickBot="1" x14ac:dyDescent="0.3">
      <c r="A29" s="95">
        <v>15</v>
      </c>
      <c r="B29" s="46" t="s">
        <v>23</v>
      </c>
      <c r="C29" s="119">
        <v>0</v>
      </c>
      <c r="D29" s="119">
        <v>0</v>
      </c>
      <c r="E29" s="119"/>
      <c r="F29" s="119"/>
      <c r="G29" s="119">
        <f t="shared" si="2"/>
        <v>0</v>
      </c>
      <c r="H29" s="119">
        <f>D29*10%</f>
        <v>0</v>
      </c>
      <c r="I29" s="10">
        <f>D29+H29</f>
        <v>0</v>
      </c>
      <c r="J29" s="8">
        <f t="shared" si="3"/>
        <v>0</v>
      </c>
    </row>
    <row r="30" spans="1:10" ht="30.75" customHeight="1" thickBot="1" x14ac:dyDescent="0.3">
      <c r="A30" s="95">
        <v>12</v>
      </c>
      <c r="B30" s="46" t="s">
        <v>70</v>
      </c>
      <c r="C30" s="119">
        <v>4.0999999999999996</v>
      </c>
      <c r="D30" s="119">
        <v>4195</v>
      </c>
      <c r="E30" s="119"/>
      <c r="F30" s="119"/>
      <c r="G30" s="119"/>
      <c r="H30" s="119">
        <f>D30*10%</f>
        <v>419.5</v>
      </c>
      <c r="I30" s="10">
        <f>D30+H30</f>
        <v>4614.5</v>
      </c>
      <c r="J30" s="8">
        <f t="shared" si="3"/>
        <v>18919.449999999997</v>
      </c>
    </row>
    <row r="31" spans="1:10" ht="0.75" hidden="1" customHeight="1" thickBot="1" x14ac:dyDescent="0.3">
      <c r="A31" s="97">
        <v>17</v>
      </c>
      <c r="B31" s="68" t="s">
        <v>55</v>
      </c>
      <c r="C31" s="119">
        <v>0</v>
      </c>
      <c r="D31" s="119">
        <v>0</v>
      </c>
      <c r="E31" s="119"/>
      <c r="F31" s="119"/>
      <c r="G31" s="119">
        <f t="shared" si="2"/>
        <v>0</v>
      </c>
      <c r="H31" s="119">
        <f>D31*12%</f>
        <v>0</v>
      </c>
      <c r="I31" s="10">
        <f>D31+H31</f>
        <v>0</v>
      </c>
      <c r="J31" s="8">
        <f t="shared" si="3"/>
        <v>0</v>
      </c>
    </row>
    <row r="32" spans="1:10" ht="16.5" customHeight="1" thickBot="1" x14ac:dyDescent="0.3">
      <c r="A32" s="156"/>
      <c r="B32" s="163" t="s">
        <v>29</v>
      </c>
      <c r="C32" s="175">
        <f>C14+C15+C16+C18+C19+C20+C21+C23+C24+C25+C26+C27+C28+C29+C30+C31</f>
        <v>20.149999999999999</v>
      </c>
      <c r="D32" s="175"/>
      <c r="E32" s="175"/>
      <c r="F32" s="158"/>
      <c r="G32" s="175"/>
      <c r="H32" s="175"/>
      <c r="I32" s="158"/>
      <c r="J32" s="154">
        <f>J14+J15+J16+J18+J19+J20+J21+J23+J24+J25+J26+J27+J28+J29+J30+J31</f>
        <v>147818.98149999999</v>
      </c>
    </row>
    <row r="33" spans="1:10" ht="15.75" thickBot="1" x14ac:dyDescent="0.3">
      <c r="A33" s="157"/>
      <c r="B33" s="164"/>
      <c r="C33" s="175"/>
      <c r="D33" s="175"/>
      <c r="E33" s="175"/>
      <c r="F33" s="159"/>
      <c r="G33" s="175"/>
      <c r="H33" s="175"/>
      <c r="I33" s="159"/>
      <c r="J33" s="155"/>
    </row>
    <row r="34" spans="1:10" ht="15.75" x14ac:dyDescent="0.25">
      <c r="A34" s="47"/>
      <c r="B34" s="98"/>
      <c r="C34" s="47"/>
      <c r="D34" s="47"/>
      <c r="E34" s="47"/>
      <c r="F34" s="47"/>
      <c r="G34" s="47"/>
      <c r="H34" s="47"/>
      <c r="I34" s="47"/>
      <c r="J34" s="47"/>
    </row>
    <row r="35" spans="1:10" ht="32.25" customHeight="1" x14ac:dyDescent="0.25">
      <c r="A35" s="96"/>
      <c r="B35" s="153" t="s">
        <v>30</v>
      </c>
      <c r="C35" s="153"/>
      <c r="D35" s="153"/>
      <c r="E35" s="153"/>
      <c r="F35" s="153" t="s">
        <v>57</v>
      </c>
      <c r="G35" s="153"/>
      <c r="H35" s="153"/>
      <c r="I35" s="153"/>
      <c r="J35" s="96"/>
    </row>
    <row r="36" spans="1:10" ht="34.5" customHeight="1" x14ac:dyDescent="0.25">
      <c r="A36" s="96"/>
      <c r="B36" s="153" t="s">
        <v>31</v>
      </c>
      <c r="C36" s="153"/>
      <c r="D36" s="153"/>
      <c r="E36" s="153"/>
      <c r="F36" s="153" t="s">
        <v>58</v>
      </c>
      <c r="G36" s="153"/>
      <c r="H36" s="153"/>
      <c r="I36" s="153"/>
      <c r="J36" s="96"/>
    </row>
    <row r="37" spans="1:10" ht="32.25" customHeight="1" x14ac:dyDescent="0.25">
      <c r="A37" s="96"/>
      <c r="B37" s="153" t="s">
        <v>32</v>
      </c>
      <c r="C37" s="153"/>
      <c r="D37" s="153"/>
      <c r="E37" s="153"/>
      <c r="F37" s="153"/>
      <c r="G37" s="153"/>
      <c r="H37" s="153"/>
      <c r="I37" s="153"/>
      <c r="J37" s="96"/>
    </row>
    <row r="38" spans="1:10" ht="15.75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</row>
    <row r="39" spans="1:10" s="24" customFormat="1" x14ac:dyDescent="0.25"/>
    <row r="40" spans="1:10" s="24" customFormat="1" x14ac:dyDescent="0.25"/>
    <row r="41" spans="1:10" s="24" customFormat="1" x14ac:dyDescent="0.25">
      <c r="A41" s="4"/>
      <c r="B41" s="4"/>
      <c r="C41" s="4"/>
      <c r="D41" s="4"/>
      <c r="E41" s="4"/>
      <c r="F41"/>
      <c r="G41"/>
      <c r="H41"/>
      <c r="I41"/>
      <c r="J41"/>
    </row>
    <row r="42" spans="1:10" s="24" customFormat="1" x14ac:dyDescent="0.25">
      <c r="A42" s="4"/>
      <c r="B42" s="4"/>
      <c r="C42" s="4"/>
      <c r="D42" s="4"/>
      <c r="E42" s="4"/>
      <c r="F42"/>
      <c r="G42"/>
      <c r="H42"/>
      <c r="I42"/>
      <c r="J42"/>
    </row>
    <row r="43" spans="1:10" s="24" customFormat="1" x14ac:dyDescent="0.25">
      <c r="A43"/>
      <c r="B43" s="23"/>
      <c r="C43"/>
      <c r="D43"/>
      <c r="E43"/>
      <c r="F43"/>
      <c r="G43"/>
      <c r="H43"/>
      <c r="I43"/>
      <c r="J43"/>
    </row>
    <row r="44" spans="1:10" s="24" customFormat="1" x14ac:dyDescent="0.25">
      <c r="A44"/>
      <c r="B44" s="23"/>
      <c r="C44"/>
      <c r="D44"/>
      <c r="E44"/>
      <c r="F44"/>
      <c r="G44"/>
      <c r="H44"/>
      <c r="I44"/>
      <c r="J44"/>
    </row>
  </sheetData>
  <mergeCells count="44">
    <mergeCell ref="B36:E36"/>
    <mergeCell ref="F36:I36"/>
    <mergeCell ref="B37:E37"/>
    <mergeCell ref="F37:I37"/>
    <mergeCell ref="G32:G33"/>
    <mergeCell ref="H32:H33"/>
    <mergeCell ref="J32:J33"/>
    <mergeCell ref="B35:E35"/>
    <mergeCell ref="F35:I35"/>
    <mergeCell ref="A32:A33"/>
    <mergeCell ref="B32:B33"/>
    <mergeCell ref="C32:C33"/>
    <mergeCell ref="D32:D33"/>
    <mergeCell ref="E32:E33"/>
    <mergeCell ref="F32:F33"/>
    <mergeCell ref="I32:I33"/>
    <mergeCell ref="G16:G17"/>
    <mergeCell ref="H16:H17"/>
    <mergeCell ref="I16:I17"/>
    <mergeCell ref="J16:J17"/>
    <mergeCell ref="B16:B17"/>
    <mergeCell ref="A16:A17"/>
    <mergeCell ref="C16:C17"/>
    <mergeCell ref="D16:D17"/>
    <mergeCell ref="E16:E17"/>
    <mergeCell ref="F16:F17"/>
    <mergeCell ref="G12:G13"/>
    <mergeCell ref="H12:H13"/>
    <mergeCell ref="F12:F13"/>
    <mergeCell ref="I12:I13"/>
    <mergeCell ref="A7:J7"/>
    <mergeCell ref="A8:J8"/>
    <mergeCell ref="A10:J10"/>
    <mergeCell ref="J12:J13"/>
    <mergeCell ref="A12:A13"/>
    <mergeCell ref="B12:B13"/>
    <mergeCell ref="C12:C13"/>
    <mergeCell ref="D12:D13"/>
    <mergeCell ref="E12:E13"/>
    <mergeCell ref="I1:J1"/>
    <mergeCell ref="A3:D3"/>
    <mergeCell ref="A4:C4"/>
    <mergeCell ref="G3:J3"/>
    <mergeCell ref="I4:J4"/>
  </mergeCells>
  <pageMargins left="0.7" right="0.7" top="0.75" bottom="0.75" header="0.3" footer="0.3"/>
  <pageSetup paperSize="9" scale="81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workbookViewId="0">
      <selection activeCell="A7" sqref="A7:J7"/>
    </sheetView>
  </sheetViews>
  <sheetFormatPr defaultRowHeight="15" x14ac:dyDescent="0.25"/>
  <cols>
    <col min="1" max="1" width="4.42578125" customWidth="1"/>
    <col min="2" max="2" width="25.140625" style="23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18.75" customHeight="1" x14ac:dyDescent="0.25">
      <c r="A1" s="47"/>
      <c r="B1" s="116"/>
      <c r="C1" s="116"/>
      <c r="D1" s="47"/>
      <c r="E1" s="47"/>
      <c r="F1" s="49"/>
      <c r="G1" s="49"/>
      <c r="H1" s="49"/>
      <c r="I1" s="170" t="s">
        <v>252</v>
      </c>
      <c r="J1" s="170"/>
    </row>
    <row r="2" spans="1:10" ht="18" customHeight="1" x14ac:dyDescent="0.25">
      <c r="A2" s="47"/>
      <c r="B2" s="116"/>
      <c r="C2" s="116"/>
      <c r="D2" s="47"/>
      <c r="E2" s="47"/>
      <c r="F2" s="50"/>
      <c r="G2" s="49"/>
      <c r="H2" s="49"/>
      <c r="I2" s="49"/>
      <c r="J2" s="47"/>
    </row>
    <row r="3" spans="1:10" ht="64.5" customHeight="1" x14ac:dyDescent="0.25">
      <c r="A3" s="169" t="s">
        <v>339</v>
      </c>
      <c r="B3" s="169"/>
      <c r="C3" s="169"/>
      <c r="D3" s="169"/>
      <c r="E3" s="47"/>
      <c r="F3" s="50"/>
      <c r="G3" s="170" t="s">
        <v>338</v>
      </c>
      <c r="H3" s="170"/>
      <c r="I3" s="170"/>
      <c r="J3" s="170"/>
    </row>
    <row r="4" spans="1:10" ht="19.5" customHeight="1" x14ac:dyDescent="0.25">
      <c r="A4" s="167" t="s">
        <v>179</v>
      </c>
      <c r="B4" s="167"/>
      <c r="C4" s="167"/>
      <c r="D4" s="47"/>
      <c r="E4" s="47"/>
      <c r="F4" s="50"/>
      <c r="G4" s="50"/>
      <c r="H4" s="50"/>
      <c r="I4" s="167" t="s">
        <v>238</v>
      </c>
      <c r="J4" s="167"/>
    </row>
    <row r="5" spans="1:10" ht="16.5" customHeight="1" x14ac:dyDescent="0.25">
      <c r="A5" s="47"/>
      <c r="B5" s="116"/>
      <c r="C5" s="116"/>
      <c r="D5" s="47"/>
      <c r="E5" s="47"/>
      <c r="F5" s="50"/>
      <c r="G5" s="50"/>
      <c r="H5" s="50"/>
      <c r="I5" s="50"/>
      <c r="J5" s="47"/>
    </row>
    <row r="6" spans="1:10" ht="15.75" x14ac:dyDescent="0.25">
      <c r="A6" s="167" t="s">
        <v>184</v>
      </c>
      <c r="B6" s="167"/>
      <c r="C6" s="167"/>
      <c r="D6" s="167"/>
      <c r="E6" s="167"/>
      <c r="F6" s="167"/>
      <c r="G6" s="167"/>
      <c r="H6" s="167"/>
      <c r="I6" s="167"/>
      <c r="J6" s="167"/>
    </row>
    <row r="7" spans="1:10" ht="20.25" customHeight="1" x14ac:dyDescent="0.25">
      <c r="A7" s="167" t="s">
        <v>180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5.75" hidden="1" x14ac:dyDescent="0.25">
      <c r="A8" s="47"/>
      <c r="B8" s="118"/>
      <c r="C8" s="47"/>
      <c r="D8" s="47"/>
      <c r="E8" s="47"/>
      <c r="F8" s="47"/>
      <c r="G8" s="47"/>
      <c r="H8" s="47"/>
      <c r="I8" s="47"/>
      <c r="J8" s="47"/>
    </row>
    <row r="9" spans="1:10" ht="38.25" customHeight="1" x14ac:dyDescent="0.25">
      <c r="A9" s="168" t="s">
        <v>251</v>
      </c>
      <c r="B9" s="168"/>
      <c r="C9" s="168"/>
      <c r="D9" s="168"/>
      <c r="E9" s="168"/>
      <c r="F9" s="168"/>
      <c r="G9" s="168"/>
      <c r="H9" s="168"/>
      <c r="I9" s="168"/>
      <c r="J9" s="168"/>
    </row>
    <row r="10" spans="1:10" ht="14.25" customHeight="1" thickBot="1" x14ac:dyDescent="0.3">
      <c r="A10" s="47"/>
      <c r="B10" s="118"/>
      <c r="C10" s="47"/>
      <c r="D10" s="47"/>
      <c r="E10" s="47"/>
      <c r="F10" s="47"/>
      <c r="G10" s="47"/>
      <c r="H10" s="47"/>
      <c r="I10" s="47"/>
      <c r="J10" s="47"/>
    </row>
    <row r="11" spans="1:10" ht="25.5" customHeight="1" x14ac:dyDescent="0.25">
      <c r="A11" s="156"/>
      <c r="B11" s="163"/>
      <c r="C11" s="156" t="s">
        <v>307</v>
      </c>
      <c r="D11" s="156" t="s">
        <v>2</v>
      </c>
      <c r="E11" s="156" t="s">
        <v>3</v>
      </c>
      <c r="F11" s="156" t="s">
        <v>175</v>
      </c>
      <c r="G11" s="156" t="s">
        <v>120</v>
      </c>
      <c r="H11" s="156" t="s">
        <v>121</v>
      </c>
      <c r="I11" s="156" t="s">
        <v>176</v>
      </c>
      <c r="J11" s="156" t="s">
        <v>122</v>
      </c>
    </row>
    <row r="12" spans="1:10" ht="51.75" customHeight="1" thickBot="1" x14ac:dyDescent="0.3">
      <c r="A12" s="157"/>
      <c r="B12" s="164"/>
      <c r="C12" s="157"/>
      <c r="D12" s="157"/>
      <c r="E12" s="157"/>
      <c r="F12" s="157"/>
      <c r="G12" s="157"/>
      <c r="H12" s="157"/>
      <c r="I12" s="157"/>
      <c r="J12" s="157"/>
    </row>
    <row r="13" spans="1:10" ht="32.25" thickBot="1" x14ac:dyDescent="0.3">
      <c r="A13" s="110">
        <v>1</v>
      </c>
      <c r="B13" s="46" t="s">
        <v>59</v>
      </c>
      <c r="C13" s="10">
        <v>1</v>
      </c>
      <c r="D13" s="10">
        <v>8071</v>
      </c>
      <c r="E13" s="10">
        <f>D13*10%</f>
        <v>807.1</v>
      </c>
      <c r="F13" s="10">
        <f>D13+E13</f>
        <v>8878.1</v>
      </c>
      <c r="G13" s="10">
        <f>F13*30%</f>
        <v>2663.43</v>
      </c>
      <c r="H13" s="10"/>
      <c r="I13" s="10">
        <f>D13+E13+G13+H13</f>
        <v>11541.53</v>
      </c>
      <c r="J13" s="8">
        <f>I13*C13</f>
        <v>11541.53</v>
      </c>
    </row>
    <row r="14" spans="1:10" ht="15.75" customHeight="1" thickBot="1" x14ac:dyDescent="0.3">
      <c r="A14" s="110">
        <v>2</v>
      </c>
      <c r="B14" s="46" t="s">
        <v>60</v>
      </c>
      <c r="C14" s="10">
        <v>1.5</v>
      </c>
      <c r="D14" s="10">
        <v>5005</v>
      </c>
      <c r="E14" s="10"/>
      <c r="F14" s="10">
        <f t="shared" ref="F14:F21" si="0">D14+E14</f>
        <v>5005</v>
      </c>
      <c r="G14" s="10">
        <f>F14*30%</f>
        <v>1501.5</v>
      </c>
      <c r="H14" s="10"/>
      <c r="I14" s="10">
        <f>F14+G14+H14</f>
        <v>6506.5</v>
      </c>
      <c r="J14" s="8">
        <f>I14*C14</f>
        <v>9759.75</v>
      </c>
    </row>
    <row r="15" spans="1:10" ht="2.25" customHeight="1" x14ac:dyDescent="0.25">
      <c r="A15" s="156">
        <v>3</v>
      </c>
      <c r="B15" s="68"/>
      <c r="C15" s="158">
        <v>14.05</v>
      </c>
      <c r="D15" s="158">
        <v>7001</v>
      </c>
      <c r="E15" s="158">
        <f>D15*10%</f>
        <v>700.1</v>
      </c>
      <c r="F15" s="158">
        <f t="shared" si="0"/>
        <v>7701.1</v>
      </c>
      <c r="G15" s="158">
        <f>F15*30%</f>
        <v>2310.33</v>
      </c>
      <c r="H15" s="158"/>
      <c r="I15" s="158">
        <f>F15+G15</f>
        <v>10011.43</v>
      </c>
      <c r="J15" s="154">
        <f>C15*I15</f>
        <v>140660.59150000001</v>
      </c>
    </row>
    <row r="16" spans="1:10" ht="18" customHeight="1" thickBot="1" x14ac:dyDescent="0.3">
      <c r="A16" s="157"/>
      <c r="B16" s="46" t="s">
        <v>66</v>
      </c>
      <c r="C16" s="159"/>
      <c r="D16" s="159"/>
      <c r="E16" s="159"/>
      <c r="F16" s="159"/>
      <c r="G16" s="159"/>
      <c r="H16" s="159"/>
      <c r="I16" s="159"/>
      <c r="J16" s="155"/>
    </row>
    <row r="17" spans="1:10" ht="32.25" thickBot="1" x14ac:dyDescent="0.3">
      <c r="A17" s="110">
        <v>4</v>
      </c>
      <c r="B17" s="46" t="s">
        <v>111</v>
      </c>
      <c r="C17" s="10">
        <v>1</v>
      </c>
      <c r="D17" s="10">
        <v>7001</v>
      </c>
      <c r="E17" s="10">
        <f>D17*10%</f>
        <v>700.1</v>
      </c>
      <c r="F17" s="10">
        <f>D17+E17</f>
        <v>7701.1</v>
      </c>
      <c r="G17" s="10">
        <f>F17*30%</f>
        <v>2310.33</v>
      </c>
      <c r="H17" s="10"/>
      <c r="I17" s="10">
        <f>F17+G17</f>
        <v>10011.43</v>
      </c>
      <c r="J17" s="8">
        <f>I17*C17</f>
        <v>10011.43</v>
      </c>
    </row>
    <row r="18" spans="1:10" ht="32.25" thickBot="1" x14ac:dyDescent="0.3">
      <c r="A18" s="110">
        <v>5</v>
      </c>
      <c r="B18" s="46" t="s">
        <v>64</v>
      </c>
      <c r="C18" s="10">
        <v>1</v>
      </c>
      <c r="D18" s="10">
        <v>7001</v>
      </c>
      <c r="E18" s="10">
        <f t="shared" ref="E18:E19" si="1">D18*10%</f>
        <v>700.1</v>
      </c>
      <c r="F18" s="10">
        <f t="shared" ref="F18:F19" si="2">D18+E18</f>
        <v>7701.1</v>
      </c>
      <c r="G18" s="10">
        <f t="shared" ref="G18:G19" si="3">F18*30%</f>
        <v>2310.33</v>
      </c>
      <c r="H18" s="10"/>
      <c r="I18" s="10">
        <f t="shared" ref="I18:I19" si="4">F18+G18</f>
        <v>10011.43</v>
      </c>
      <c r="J18" s="8">
        <f t="shared" ref="J18:J19" si="5">I18*C18</f>
        <v>10011.43</v>
      </c>
    </row>
    <row r="19" spans="1:10" ht="30.75" customHeight="1" thickBot="1" x14ac:dyDescent="0.3">
      <c r="A19" s="110">
        <v>6</v>
      </c>
      <c r="B19" s="46" t="s">
        <v>312</v>
      </c>
      <c r="C19" s="10">
        <v>2</v>
      </c>
      <c r="D19" s="10">
        <v>6133</v>
      </c>
      <c r="E19" s="10">
        <f t="shared" si="1"/>
        <v>613.30000000000007</v>
      </c>
      <c r="F19" s="10">
        <f t="shared" si="2"/>
        <v>6746.3</v>
      </c>
      <c r="G19" s="10">
        <f t="shared" si="3"/>
        <v>2023.8899999999999</v>
      </c>
      <c r="H19" s="10"/>
      <c r="I19" s="10">
        <f t="shared" si="4"/>
        <v>8770.19</v>
      </c>
      <c r="J19" s="8">
        <f t="shared" si="5"/>
        <v>17540.38</v>
      </c>
    </row>
    <row r="20" spans="1:10" ht="15" customHeight="1" thickBot="1" x14ac:dyDescent="0.3">
      <c r="A20" s="110">
        <v>7</v>
      </c>
      <c r="B20" s="46" t="s">
        <v>61</v>
      </c>
      <c r="C20" s="10">
        <v>1</v>
      </c>
      <c r="D20" s="10">
        <v>7001</v>
      </c>
      <c r="E20" s="10">
        <f>D20*10%</f>
        <v>700.1</v>
      </c>
      <c r="F20" s="10">
        <f t="shared" si="0"/>
        <v>7701.1</v>
      </c>
      <c r="G20" s="10">
        <f>F20*30%</f>
        <v>2310.33</v>
      </c>
      <c r="H20" s="10"/>
      <c r="I20" s="10">
        <f>F20+G20</f>
        <v>10011.43</v>
      </c>
      <c r="J20" s="8">
        <f>I20*C20</f>
        <v>10011.43</v>
      </c>
    </row>
    <row r="21" spans="1:10" ht="28.5" customHeight="1" thickBot="1" x14ac:dyDescent="0.3">
      <c r="A21" s="110">
        <v>8</v>
      </c>
      <c r="B21" s="46" t="s">
        <v>65</v>
      </c>
      <c r="C21" s="10">
        <v>1</v>
      </c>
      <c r="D21" s="10">
        <v>6133</v>
      </c>
      <c r="E21" s="10">
        <f>D21*10%</f>
        <v>613.30000000000007</v>
      </c>
      <c r="F21" s="10">
        <f t="shared" si="0"/>
        <v>6746.3</v>
      </c>
      <c r="G21" s="10">
        <f>F21*30%</f>
        <v>2023.8899999999999</v>
      </c>
      <c r="H21" s="10"/>
      <c r="I21" s="10">
        <f>F21+G21</f>
        <v>8770.19</v>
      </c>
      <c r="J21" s="8">
        <f>I21*C21</f>
        <v>8770.19</v>
      </c>
    </row>
    <row r="22" spans="1:10" ht="30.75" customHeight="1" thickBot="1" x14ac:dyDescent="0.3">
      <c r="A22" s="110">
        <v>9</v>
      </c>
      <c r="B22" s="46" t="s">
        <v>163</v>
      </c>
      <c r="C22" s="10">
        <v>1</v>
      </c>
      <c r="D22" s="10">
        <v>6133</v>
      </c>
      <c r="E22" s="10">
        <f>D22*10%</f>
        <v>613.30000000000007</v>
      </c>
      <c r="F22" s="10">
        <f>D22+E22</f>
        <v>6746.3</v>
      </c>
      <c r="G22" s="10">
        <f>F22*30%</f>
        <v>2023.8899999999999</v>
      </c>
      <c r="H22" s="10"/>
      <c r="I22" s="10">
        <f>F22+G22</f>
        <v>8770.19</v>
      </c>
      <c r="J22" s="8">
        <f t="shared" ref="J22" si="6">C22*I22</f>
        <v>8770.19</v>
      </c>
    </row>
    <row r="23" spans="1:10" ht="15" customHeight="1" thickBot="1" x14ac:dyDescent="0.3">
      <c r="A23" s="110">
        <v>10</v>
      </c>
      <c r="B23" s="46" t="s">
        <v>327</v>
      </c>
      <c r="C23" s="10">
        <v>1</v>
      </c>
      <c r="D23" s="10">
        <v>4379</v>
      </c>
      <c r="E23" s="10"/>
      <c r="F23" s="10"/>
      <c r="G23" s="10"/>
      <c r="H23" s="10"/>
      <c r="I23" s="10">
        <f>D23+E23+G23</f>
        <v>4379</v>
      </c>
      <c r="J23" s="8">
        <f>I23*C23</f>
        <v>4379</v>
      </c>
    </row>
    <row r="24" spans="1:10" ht="15" hidden="1" customHeight="1" thickBot="1" x14ac:dyDescent="0.3">
      <c r="A24" s="110">
        <v>11</v>
      </c>
      <c r="B24" s="46"/>
      <c r="C24" s="10"/>
      <c r="D24" s="10"/>
      <c r="E24" s="10"/>
      <c r="F24" s="10"/>
      <c r="G24" s="10"/>
      <c r="H24" s="10"/>
      <c r="I24" s="10"/>
      <c r="J24" s="8"/>
    </row>
    <row r="25" spans="1:10" ht="47.25" customHeight="1" thickBot="1" x14ac:dyDescent="0.3">
      <c r="A25" s="110">
        <v>11</v>
      </c>
      <c r="B25" s="46" t="s">
        <v>16</v>
      </c>
      <c r="C25" s="10">
        <v>1</v>
      </c>
      <c r="D25" s="10">
        <v>3934</v>
      </c>
      <c r="E25" s="10"/>
      <c r="F25" s="10"/>
      <c r="G25" s="10"/>
      <c r="H25" s="10"/>
      <c r="I25" s="10"/>
      <c r="J25" s="8">
        <f>D25*C25</f>
        <v>3934</v>
      </c>
    </row>
    <row r="26" spans="1:10" ht="36.75" customHeight="1" thickBot="1" x14ac:dyDescent="0.3">
      <c r="A26" s="144">
        <v>12</v>
      </c>
      <c r="B26" s="145" t="s">
        <v>317</v>
      </c>
      <c r="C26" s="10">
        <v>2</v>
      </c>
      <c r="D26" s="10">
        <v>3934</v>
      </c>
      <c r="E26" s="10"/>
      <c r="F26" s="10"/>
      <c r="G26" s="10"/>
      <c r="H26" s="10"/>
      <c r="I26" s="10">
        <f>D26+E26+H26</f>
        <v>3934</v>
      </c>
      <c r="J26" s="8">
        <f>I26*C26</f>
        <v>7868</v>
      </c>
    </row>
    <row r="27" spans="1:10" ht="21.75" customHeight="1" thickBot="1" x14ac:dyDescent="0.3">
      <c r="A27" s="110">
        <v>13</v>
      </c>
      <c r="B27" s="46" t="s">
        <v>19</v>
      </c>
      <c r="C27" s="10">
        <v>3</v>
      </c>
      <c r="D27" s="10">
        <v>4195</v>
      </c>
      <c r="E27" s="10"/>
      <c r="F27" s="10"/>
      <c r="G27" s="10"/>
      <c r="H27" s="10">
        <f>D27*12%</f>
        <v>503.4</v>
      </c>
      <c r="I27" s="10">
        <f>D27+H27</f>
        <v>4698.3999999999996</v>
      </c>
      <c r="J27" s="8">
        <f t="shared" ref="J27:J33" si="7">C27*I27</f>
        <v>14095.199999999999</v>
      </c>
    </row>
    <row r="28" spans="1:10" ht="12.75" customHeight="1" thickBot="1" x14ac:dyDescent="0.3">
      <c r="A28" s="110">
        <v>14</v>
      </c>
      <c r="B28" s="46" t="s">
        <v>20</v>
      </c>
      <c r="C28" s="10">
        <v>1</v>
      </c>
      <c r="D28" s="12">
        <v>2893</v>
      </c>
      <c r="E28" s="10"/>
      <c r="F28" s="10"/>
      <c r="G28" s="10"/>
      <c r="H28" s="10">
        <f>D28*12%</f>
        <v>347.15999999999997</v>
      </c>
      <c r="I28" s="10">
        <f>D28+H28</f>
        <v>3240.16</v>
      </c>
      <c r="J28" s="8">
        <f t="shared" si="7"/>
        <v>3240.16</v>
      </c>
    </row>
    <row r="29" spans="1:10" ht="47.25" customHeight="1" thickBot="1" x14ac:dyDescent="0.3">
      <c r="A29" s="110">
        <v>15</v>
      </c>
      <c r="B29" s="142" t="s">
        <v>51</v>
      </c>
      <c r="C29" s="10">
        <v>0.25</v>
      </c>
      <c r="D29" s="10">
        <v>3934</v>
      </c>
      <c r="E29" s="10"/>
      <c r="F29" s="10"/>
      <c r="G29" s="10"/>
      <c r="H29" s="10"/>
      <c r="I29" s="10">
        <f>D29</f>
        <v>3934</v>
      </c>
      <c r="J29" s="8">
        <f>D29*C29</f>
        <v>983.5</v>
      </c>
    </row>
    <row r="30" spans="1:10" ht="16.5" thickBot="1" x14ac:dyDescent="0.3">
      <c r="A30" s="110">
        <v>16</v>
      </c>
      <c r="B30" s="46" t="s">
        <v>67</v>
      </c>
      <c r="C30" s="10">
        <v>1</v>
      </c>
      <c r="D30" s="10">
        <v>2893</v>
      </c>
      <c r="E30" s="10"/>
      <c r="F30" s="10"/>
      <c r="G30" s="10"/>
      <c r="H30" s="10"/>
      <c r="I30" s="10">
        <v>2893</v>
      </c>
      <c r="J30" s="8">
        <f>I30*C30</f>
        <v>2893</v>
      </c>
    </row>
    <row r="31" spans="1:10" ht="33" customHeight="1" thickBot="1" x14ac:dyDescent="0.3">
      <c r="A31" s="110">
        <v>17</v>
      </c>
      <c r="B31" s="142" t="s">
        <v>23</v>
      </c>
      <c r="C31" s="10">
        <v>0.5</v>
      </c>
      <c r="D31" s="10">
        <v>2893</v>
      </c>
      <c r="E31" s="10"/>
      <c r="F31" s="10"/>
      <c r="G31" s="10"/>
      <c r="H31" s="10">
        <f>D31*10%</f>
        <v>289.3</v>
      </c>
      <c r="I31" s="10">
        <f>D31+H31</f>
        <v>3182.3</v>
      </c>
      <c r="J31" s="8">
        <f t="shared" si="7"/>
        <v>1591.15</v>
      </c>
    </row>
    <row r="32" spans="1:10" ht="32.25" thickBot="1" x14ac:dyDescent="0.3">
      <c r="A32" s="110">
        <v>18</v>
      </c>
      <c r="B32" s="46" t="s">
        <v>70</v>
      </c>
      <c r="C32" s="10">
        <v>9.1999999999999993</v>
      </c>
      <c r="D32" s="10">
        <v>4195</v>
      </c>
      <c r="E32" s="10"/>
      <c r="F32" s="10"/>
      <c r="G32" s="10"/>
      <c r="H32" s="10">
        <f>D32*10%</f>
        <v>419.5</v>
      </c>
      <c r="I32" s="10">
        <f>D32+H32</f>
        <v>4614.5</v>
      </c>
      <c r="J32" s="8">
        <f t="shared" si="7"/>
        <v>42453.399999999994</v>
      </c>
    </row>
    <row r="33" spans="1:10" ht="16.5" thickBot="1" x14ac:dyDescent="0.3">
      <c r="A33" s="115">
        <v>19</v>
      </c>
      <c r="B33" s="68" t="s">
        <v>68</v>
      </c>
      <c r="C33" s="10">
        <v>0.25</v>
      </c>
      <c r="D33" s="10">
        <v>3153</v>
      </c>
      <c r="E33" s="10"/>
      <c r="F33" s="10"/>
      <c r="G33" s="10"/>
      <c r="H33" s="10">
        <v>0</v>
      </c>
      <c r="I33" s="10">
        <f>D33+H33</f>
        <v>3153</v>
      </c>
      <c r="J33" s="8">
        <f t="shared" si="7"/>
        <v>788.25</v>
      </c>
    </row>
    <row r="34" spans="1:10" ht="15.75" x14ac:dyDescent="0.25">
      <c r="A34" s="156"/>
      <c r="B34" s="163" t="s">
        <v>29</v>
      </c>
      <c r="C34" s="158">
        <f>C13+C14+C15+C17+C18+C19+C20+C21+C22+C23+C25+C26+C27+C28+C29+C30+C31+C32+C33</f>
        <v>42.75</v>
      </c>
      <c r="D34" s="158"/>
      <c r="E34" s="158"/>
      <c r="F34" s="111"/>
      <c r="G34" s="158"/>
      <c r="H34" s="158"/>
      <c r="I34" s="111"/>
      <c r="J34" s="154">
        <f>J13+J14+J15+J17+J18+J19+J20+J21+J22+J23+J25+J26+J27+J28+J29+J30+J31+J32+J33</f>
        <v>309302.58150000009</v>
      </c>
    </row>
    <row r="35" spans="1:10" ht="7.5" customHeight="1" thickBot="1" x14ac:dyDescent="0.3">
      <c r="A35" s="157"/>
      <c r="B35" s="164"/>
      <c r="C35" s="159"/>
      <c r="D35" s="159"/>
      <c r="E35" s="159"/>
      <c r="F35" s="112"/>
      <c r="G35" s="159"/>
      <c r="H35" s="159"/>
      <c r="I35" s="112"/>
      <c r="J35" s="155"/>
    </row>
    <row r="36" spans="1:10" ht="15.75" hidden="1" x14ac:dyDescent="0.25">
      <c r="A36" s="47"/>
      <c r="B36" s="118"/>
      <c r="C36" s="47"/>
      <c r="D36" s="47"/>
      <c r="E36" s="47"/>
      <c r="F36" s="47"/>
      <c r="G36" s="47"/>
      <c r="H36" s="47"/>
      <c r="I36" s="47"/>
      <c r="J36" s="47"/>
    </row>
    <row r="37" spans="1:10" ht="19.5" customHeight="1" x14ac:dyDescent="0.25">
      <c r="A37" s="106"/>
      <c r="B37" s="153" t="s">
        <v>30</v>
      </c>
      <c r="C37" s="153"/>
      <c r="D37" s="153"/>
      <c r="E37" s="153"/>
      <c r="F37" s="153" t="s">
        <v>75</v>
      </c>
      <c r="G37" s="153"/>
      <c r="H37" s="153"/>
      <c r="I37" s="153"/>
      <c r="J37" s="106"/>
    </row>
    <row r="38" spans="1:10" ht="33.75" customHeight="1" x14ac:dyDescent="0.25">
      <c r="A38" s="106"/>
      <c r="B38" s="153" t="s">
        <v>31</v>
      </c>
      <c r="C38" s="153"/>
      <c r="D38" s="153"/>
      <c r="E38" s="153"/>
      <c r="F38" s="153" t="s">
        <v>58</v>
      </c>
      <c r="G38" s="153"/>
      <c r="H38" s="153"/>
      <c r="I38" s="153"/>
      <c r="J38" s="106"/>
    </row>
    <row r="39" spans="1:10" ht="30.75" customHeight="1" x14ac:dyDescent="0.25">
      <c r="A39" s="106"/>
      <c r="B39" s="153" t="s">
        <v>32</v>
      </c>
      <c r="C39" s="153"/>
      <c r="D39" s="153"/>
      <c r="E39" s="153"/>
      <c r="F39" s="153"/>
      <c r="G39" s="153"/>
      <c r="H39" s="153"/>
      <c r="I39" s="153"/>
      <c r="J39" s="106"/>
    </row>
    <row r="40" spans="1:10" ht="15.75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</row>
    <row r="41" spans="1:10" s="24" customFormat="1" x14ac:dyDescent="0.25"/>
    <row r="42" spans="1:10" s="24" customFormat="1" x14ac:dyDescent="0.25"/>
    <row r="43" spans="1:10" s="24" customFormat="1" x14ac:dyDescent="0.25">
      <c r="A43" s="4"/>
      <c r="B43" s="4"/>
      <c r="C43" s="4"/>
      <c r="D43" s="4"/>
      <c r="E43" s="4"/>
      <c r="F43"/>
      <c r="G43"/>
      <c r="H43"/>
      <c r="I43"/>
      <c r="J43"/>
    </row>
    <row r="44" spans="1:10" s="24" customFormat="1" x14ac:dyDescent="0.25">
      <c r="A44" s="4"/>
      <c r="B44" s="4"/>
      <c r="C44" s="4"/>
      <c r="D44" s="4"/>
      <c r="E44" s="4"/>
      <c r="F44"/>
      <c r="G44"/>
      <c r="H44"/>
      <c r="I44"/>
      <c r="J44"/>
    </row>
    <row r="45" spans="1:10" s="24" customFormat="1" x14ac:dyDescent="0.25">
      <c r="A45"/>
      <c r="B45" s="23"/>
      <c r="C45"/>
      <c r="D45"/>
      <c r="E45"/>
      <c r="F45"/>
      <c r="G45"/>
      <c r="H45"/>
      <c r="I45"/>
      <c r="J45"/>
    </row>
    <row r="46" spans="1:10" s="24" customFormat="1" x14ac:dyDescent="0.25">
      <c r="A46"/>
      <c r="B46" s="23"/>
      <c r="C46"/>
      <c r="D46"/>
      <c r="E46"/>
      <c r="F46"/>
      <c r="G46"/>
      <c r="H46"/>
      <c r="I46"/>
      <c r="J46"/>
    </row>
  </sheetData>
  <mergeCells count="41">
    <mergeCell ref="B38:E38"/>
    <mergeCell ref="F38:I38"/>
    <mergeCell ref="B39:E39"/>
    <mergeCell ref="F39:I39"/>
    <mergeCell ref="G34:G35"/>
    <mergeCell ref="H34:H35"/>
    <mergeCell ref="B37:E37"/>
    <mergeCell ref="F37:I37"/>
    <mergeCell ref="A34:A35"/>
    <mergeCell ref="B34:B35"/>
    <mergeCell ref="C34:C35"/>
    <mergeCell ref="D34:D35"/>
    <mergeCell ref="E34:E35"/>
    <mergeCell ref="G15:G16"/>
    <mergeCell ref="H15:H16"/>
    <mergeCell ref="I15:I16"/>
    <mergeCell ref="J15:J16"/>
    <mergeCell ref="J34:J35"/>
    <mergeCell ref="A15:A16"/>
    <mergeCell ref="C15:C16"/>
    <mergeCell ref="D15:D16"/>
    <mergeCell ref="E15:E16"/>
    <mergeCell ref="F15:F16"/>
    <mergeCell ref="G11:G12"/>
    <mergeCell ref="H11:H12"/>
    <mergeCell ref="F11:F12"/>
    <mergeCell ref="I11:I12"/>
    <mergeCell ref="A6:J6"/>
    <mergeCell ref="A7:J7"/>
    <mergeCell ref="A9:J9"/>
    <mergeCell ref="J11:J12"/>
    <mergeCell ref="A11:A12"/>
    <mergeCell ref="B11:B12"/>
    <mergeCell ref="C11:C12"/>
    <mergeCell ref="D11:D12"/>
    <mergeCell ref="E11:E12"/>
    <mergeCell ref="I1:J1"/>
    <mergeCell ref="A3:D3"/>
    <mergeCell ref="A4:C4"/>
    <mergeCell ref="G3:J3"/>
    <mergeCell ref="I4:J4"/>
  </mergeCells>
  <pageMargins left="0.7" right="0.7" top="0.75" bottom="0.75" header="0.3" footer="0.3"/>
  <pageSetup paperSize="9" scale="81" fitToHeight="0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activeCell="H15" sqref="H14:H15"/>
    </sheetView>
  </sheetViews>
  <sheetFormatPr defaultRowHeight="15" x14ac:dyDescent="0.25"/>
  <cols>
    <col min="1" max="1" width="4.42578125" customWidth="1"/>
    <col min="2" max="2" width="24.28515625" style="23" customWidth="1"/>
    <col min="3" max="3" width="9.42578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9.85546875" customWidth="1"/>
    <col min="9" max="9" width="11" customWidth="1"/>
    <col min="10" max="10" width="7.28515625" customWidth="1"/>
  </cols>
  <sheetData>
    <row r="1" spans="1:10" ht="19.5" customHeight="1" x14ac:dyDescent="0.25">
      <c r="A1" s="47"/>
      <c r="B1" s="116"/>
      <c r="C1" s="116"/>
      <c r="D1" s="47"/>
      <c r="E1" s="47"/>
      <c r="F1" s="49"/>
      <c r="G1" s="49"/>
      <c r="H1" s="49"/>
      <c r="I1" s="170" t="s">
        <v>253</v>
      </c>
      <c r="J1" s="170"/>
    </row>
    <row r="2" spans="1:10" ht="23.25" customHeight="1" x14ac:dyDescent="0.25">
      <c r="A2" s="47"/>
      <c r="B2" s="116"/>
      <c r="C2" s="116"/>
      <c r="D2" s="47"/>
      <c r="E2" s="47"/>
      <c r="F2" s="50"/>
      <c r="G2" s="49"/>
      <c r="H2" s="49"/>
      <c r="I2" s="49"/>
      <c r="J2" s="47"/>
    </row>
    <row r="3" spans="1:10" ht="63.75" customHeight="1" x14ac:dyDescent="0.25">
      <c r="A3" s="169" t="s">
        <v>196</v>
      </c>
      <c r="B3" s="169"/>
      <c r="C3" s="169"/>
      <c r="D3" s="169"/>
      <c r="E3" s="47"/>
      <c r="F3" s="50"/>
      <c r="G3" s="170" t="s">
        <v>324</v>
      </c>
      <c r="H3" s="170"/>
      <c r="I3" s="170"/>
      <c r="J3" s="170"/>
    </row>
    <row r="4" spans="1:10" ht="18.75" customHeight="1" x14ac:dyDescent="0.25">
      <c r="A4" s="167" t="s">
        <v>179</v>
      </c>
      <c r="B4" s="167"/>
      <c r="C4" s="167"/>
      <c r="D4" s="47"/>
      <c r="E4" s="47"/>
      <c r="F4" s="50"/>
      <c r="G4" s="50"/>
      <c r="H4" s="50"/>
      <c r="I4" s="171" t="s">
        <v>52</v>
      </c>
      <c r="J4" s="171"/>
    </row>
    <row r="5" spans="1:10" ht="13.5" customHeight="1" x14ac:dyDescent="0.25">
      <c r="A5" s="47"/>
      <c r="B5" s="116"/>
      <c r="C5" s="116"/>
      <c r="D5" s="47"/>
      <c r="E5" s="47"/>
      <c r="F5" s="50"/>
      <c r="G5" s="50"/>
      <c r="H5" s="50"/>
      <c r="I5" s="50"/>
      <c r="J5" s="47"/>
    </row>
    <row r="6" spans="1:10" ht="13.5" customHeight="1" x14ac:dyDescent="0.25">
      <c r="A6" s="47"/>
      <c r="B6" s="116"/>
      <c r="C6" s="116"/>
      <c r="D6" s="47"/>
      <c r="E6" s="47"/>
      <c r="F6" s="50"/>
      <c r="G6" s="50"/>
      <c r="H6" s="50"/>
      <c r="I6" s="50"/>
      <c r="J6" s="47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9.5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5.75" hidden="1" x14ac:dyDescent="0.25">
      <c r="A9" s="47"/>
      <c r="B9" s="118"/>
      <c r="C9" s="47"/>
      <c r="D9" s="47"/>
      <c r="E9" s="47"/>
      <c r="F9" s="47"/>
      <c r="G9" s="47"/>
      <c r="H9" s="47"/>
      <c r="I9" s="47"/>
      <c r="J9" s="47"/>
    </row>
    <row r="10" spans="1:10" ht="29.25" customHeight="1" x14ac:dyDescent="0.25">
      <c r="A10" s="168" t="s">
        <v>129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8" customHeight="1" thickBot="1" x14ac:dyDescent="0.3">
      <c r="A11" s="47"/>
      <c r="B11" s="11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73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81.75" customHeight="1" thickBot="1" x14ac:dyDescent="0.3">
      <c r="A13" s="157"/>
      <c r="B13" s="164"/>
      <c r="C13" s="174"/>
      <c r="D13" s="157"/>
      <c r="E13" s="157"/>
      <c r="F13" s="157"/>
      <c r="G13" s="157"/>
      <c r="H13" s="157"/>
      <c r="I13" s="157"/>
      <c r="J13" s="157"/>
    </row>
    <row r="14" spans="1:10" ht="32.25" thickBot="1" x14ac:dyDescent="0.3">
      <c r="A14" s="110">
        <v>1</v>
      </c>
      <c r="B14" s="46" t="s">
        <v>59</v>
      </c>
      <c r="C14" s="10">
        <v>1</v>
      </c>
      <c r="D14" s="10">
        <v>8071</v>
      </c>
      <c r="E14" s="10">
        <f>D14*10%</f>
        <v>807.1</v>
      </c>
      <c r="F14" s="10">
        <f>D14+E14</f>
        <v>8878.1</v>
      </c>
      <c r="G14" s="10">
        <f>F14*30%</f>
        <v>2663.43</v>
      </c>
      <c r="H14" s="10"/>
      <c r="I14" s="10">
        <f>D14+E14+G14+H14</f>
        <v>11541.53</v>
      </c>
      <c r="J14" s="8">
        <f>I14*C14</f>
        <v>11541.53</v>
      </c>
    </row>
    <row r="15" spans="1:10" ht="31.5" customHeight="1" thickBot="1" x14ac:dyDescent="0.3">
      <c r="A15" s="110">
        <v>2</v>
      </c>
      <c r="B15" s="46" t="s">
        <v>60</v>
      </c>
      <c r="C15" s="10">
        <v>1</v>
      </c>
      <c r="D15" s="10">
        <v>5005</v>
      </c>
      <c r="E15" s="10"/>
      <c r="F15" s="10">
        <f t="shared" ref="F15:F21" si="0">D15+E15</f>
        <v>5005</v>
      </c>
      <c r="G15" s="10">
        <f>F15*30%</f>
        <v>1501.5</v>
      </c>
      <c r="H15" s="10"/>
      <c r="I15" s="10">
        <f>F15+G15+H15</f>
        <v>6506.5</v>
      </c>
      <c r="J15" s="8">
        <f>I15*C15</f>
        <v>6506.5</v>
      </c>
    </row>
    <row r="16" spans="1:10" ht="2.25" customHeight="1" x14ac:dyDescent="0.25">
      <c r="A16" s="156">
        <v>3</v>
      </c>
      <c r="B16" s="68"/>
      <c r="C16" s="158">
        <v>2.75</v>
      </c>
      <c r="D16" s="158">
        <v>7001</v>
      </c>
      <c r="E16" s="158">
        <f>D16*10%</f>
        <v>700.1</v>
      </c>
      <c r="F16" s="158">
        <f t="shared" si="0"/>
        <v>7701.1</v>
      </c>
      <c r="G16" s="158">
        <f>F16*30%</f>
        <v>2310.33</v>
      </c>
      <c r="H16" s="158"/>
      <c r="I16" s="158">
        <f>F16+G16</f>
        <v>10011.43</v>
      </c>
      <c r="J16" s="154">
        <f>C16*I16</f>
        <v>27531.432500000003</v>
      </c>
    </row>
    <row r="17" spans="1:10" ht="15.75" customHeight="1" thickBot="1" x14ac:dyDescent="0.3">
      <c r="A17" s="157"/>
      <c r="B17" s="46" t="s">
        <v>66</v>
      </c>
      <c r="C17" s="159"/>
      <c r="D17" s="159"/>
      <c r="E17" s="159"/>
      <c r="F17" s="159"/>
      <c r="G17" s="159"/>
      <c r="H17" s="159"/>
      <c r="I17" s="159"/>
      <c r="J17" s="155"/>
    </row>
    <row r="18" spans="1:10" ht="0.75" hidden="1" customHeight="1" thickBot="1" x14ac:dyDescent="0.3">
      <c r="A18" s="110">
        <v>4</v>
      </c>
      <c r="B18" s="46" t="s">
        <v>62</v>
      </c>
      <c r="C18" s="10">
        <v>0</v>
      </c>
      <c r="D18" s="10">
        <v>0</v>
      </c>
      <c r="E18" s="10">
        <f>D18*10%</f>
        <v>0</v>
      </c>
      <c r="F18" s="10">
        <f>D18+E18</f>
        <v>0</v>
      </c>
      <c r="G18" s="10">
        <f>F18*30%</f>
        <v>0</v>
      </c>
      <c r="H18" s="10"/>
      <c r="I18" s="10">
        <f>F18+G18</f>
        <v>0</v>
      </c>
      <c r="J18" s="8">
        <f>I18*C18</f>
        <v>0</v>
      </c>
    </row>
    <row r="19" spans="1:10" ht="32.25" hidden="1" thickBot="1" x14ac:dyDescent="0.3">
      <c r="A19" s="110">
        <v>5</v>
      </c>
      <c r="B19" s="46" t="s">
        <v>64</v>
      </c>
      <c r="C19" s="10">
        <v>0</v>
      </c>
      <c r="D19" s="10">
        <v>0</v>
      </c>
      <c r="E19" s="10">
        <v>0</v>
      </c>
      <c r="F19" s="10">
        <f t="shared" ref="F19:F20" si="1">D19+E19</f>
        <v>0</v>
      </c>
      <c r="G19" s="10">
        <f t="shared" ref="G19:G20" si="2">F19*30%</f>
        <v>0</v>
      </c>
      <c r="H19" s="10"/>
      <c r="I19" s="10">
        <f t="shared" ref="I19:I20" si="3">F19+G19</f>
        <v>0</v>
      </c>
      <c r="J19" s="8">
        <f t="shared" ref="J19:J20" si="4">I19*C19</f>
        <v>0</v>
      </c>
    </row>
    <row r="20" spans="1:10" ht="24.75" customHeight="1" thickBot="1" x14ac:dyDescent="0.3">
      <c r="A20" s="110">
        <v>4</v>
      </c>
      <c r="B20" s="46" t="s">
        <v>312</v>
      </c>
      <c r="C20" s="10">
        <v>0.5</v>
      </c>
      <c r="D20" s="10">
        <v>6133</v>
      </c>
      <c r="E20" s="10">
        <f t="shared" ref="E20" si="5">D20*10%</f>
        <v>613.30000000000007</v>
      </c>
      <c r="F20" s="10">
        <f t="shared" si="1"/>
        <v>6746.3</v>
      </c>
      <c r="G20" s="10">
        <f t="shared" si="2"/>
        <v>2023.8899999999999</v>
      </c>
      <c r="H20" s="10"/>
      <c r="I20" s="10">
        <f t="shared" si="3"/>
        <v>8770.19</v>
      </c>
      <c r="J20" s="8">
        <f t="shared" si="4"/>
        <v>4385.0950000000003</v>
      </c>
    </row>
    <row r="21" spans="1:10" ht="15" hidden="1" customHeight="1" thickBot="1" x14ac:dyDescent="0.3">
      <c r="A21" s="110">
        <v>7</v>
      </c>
      <c r="B21" s="46" t="s">
        <v>61</v>
      </c>
      <c r="C21" s="10">
        <v>0</v>
      </c>
      <c r="D21" s="10">
        <v>0</v>
      </c>
      <c r="E21" s="10">
        <v>0</v>
      </c>
      <c r="F21" s="10">
        <f t="shared" si="0"/>
        <v>0</v>
      </c>
      <c r="G21" s="10">
        <f>F21*30%</f>
        <v>0</v>
      </c>
      <c r="H21" s="10"/>
      <c r="I21" s="10">
        <f>F21+G21</f>
        <v>0</v>
      </c>
      <c r="J21" s="8">
        <f>I21*C21</f>
        <v>0</v>
      </c>
    </row>
    <row r="22" spans="1:10" ht="28.5" hidden="1" customHeight="1" thickBot="1" x14ac:dyDescent="0.3">
      <c r="A22" s="110">
        <v>8</v>
      </c>
      <c r="B22" s="46" t="s">
        <v>65</v>
      </c>
      <c r="C22" s="10">
        <v>0</v>
      </c>
      <c r="D22" s="10">
        <v>0</v>
      </c>
      <c r="E22" s="10">
        <f>D22*10%</f>
        <v>0</v>
      </c>
      <c r="F22" s="10">
        <v>0</v>
      </c>
      <c r="G22" s="10">
        <f>F22*30%</f>
        <v>0</v>
      </c>
      <c r="H22" s="10"/>
      <c r="I22" s="10">
        <f>F22+G22</f>
        <v>0</v>
      </c>
      <c r="J22" s="8">
        <f>I22*C22</f>
        <v>0</v>
      </c>
    </row>
    <row r="23" spans="1:10" ht="3.75" hidden="1" customHeight="1" thickBot="1" x14ac:dyDescent="0.3">
      <c r="A23" s="110">
        <v>9</v>
      </c>
      <c r="B23" s="46"/>
      <c r="C23" s="10">
        <v>0</v>
      </c>
      <c r="D23" s="10">
        <v>0</v>
      </c>
      <c r="E23" s="10">
        <f>D23*10%</f>
        <v>0</v>
      </c>
      <c r="F23" s="10">
        <f>D23+E23</f>
        <v>0</v>
      </c>
      <c r="G23" s="10">
        <f>F23*30%</f>
        <v>0</v>
      </c>
      <c r="H23" s="10"/>
      <c r="I23" s="10">
        <f>F23+G23</f>
        <v>0</v>
      </c>
      <c r="J23" s="8">
        <f t="shared" ref="J23" si="6">C23*I23</f>
        <v>0</v>
      </c>
    </row>
    <row r="24" spans="1:10" ht="30.75" customHeight="1" thickBot="1" x14ac:dyDescent="0.3">
      <c r="A24" s="110">
        <v>5</v>
      </c>
      <c r="B24" s="46" t="s">
        <v>333</v>
      </c>
      <c r="C24" s="119">
        <v>0.5</v>
      </c>
      <c r="D24" s="119">
        <v>4745</v>
      </c>
      <c r="E24" s="119"/>
      <c r="F24" s="119"/>
      <c r="G24" s="119"/>
      <c r="H24" s="10"/>
      <c r="I24" s="10">
        <f>D24+E24+G24</f>
        <v>4745</v>
      </c>
      <c r="J24" s="8">
        <f>I24*C24</f>
        <v>2372.5</v>
      </c>
    </row>
    <row r="25" spans="1:10" ht="15" hidden="1" customHeight="1" thickBot="1" x14ac:dyDescent="0.3">
      <c r="A25" s="110">
        <v>11</v>
      </c>
      <c r="B25" s="46"/>
      <c r="C25" s="119"/>
      <c r="D25" s="119"/>
      <c r="E25" s="119"/>
      <c r="F25" s="119"/>
      <c r="G25" s="119"/>
      <c r="H25" s="10"/>
      <c r="I25" s="10"/>
      <c r="J25" s="8"/>
    </row>
    <row r="26" spans="1:10" ht="0.75" hidden="1" customHeight="1" thickBot="1" x14ac:dyDescent="0.3">
      <c r="A26" s="110">
        <v>6</v>
      </c>
      <c r="B26" s="46" t="s">
        <v>16</v>
      </c>
      <c r="C26" s="119">
        <v>0</v>
      </c>
      <c r="D26" s="119">
        <v>0</v>
      </c>
      <c r="E26" s="119"/>
      <c r="F26" s="119"/>
      <c r="G26" s="119">
        <f t="shared" ref="G26:G34" si="7">F26*30%</f>
        <v>0</v>
      </c>
      <c r="H26" s="10"/>
      <c r="I26" s="10"/>
      <c r="J26" s="8">
        <f>D26*C26</f>
        <v>0</v>
      </c>
    </row>
    <row r="27" spans="1:10" ht="48" thickBot="1" x14ac:dyDescent="0.3">
      <c r="A27" s="110">
        <v>6</v>
      </c>
      <c r="B27" s="146" t="s">
        <v>317</v>
      </c>
      <c r="C27" s="119">
        <v>2</v>
      </c>
      <c r="D27" s="119">
        <v>3934</v>
      </c>
      <c r="E27" s="119"/>
      <c r="F27" s="119"/>
      <c r="G27" s="119"/>
      <c r="H27" s="10"/>
      <c r="I27" s="10">
        <f>D27+E27+H27</f>
        <v>3934</v>
      </c>
      <c r="J27" s="8">
        <f>I27*C27</f>
        <v>7868</v>
      </c>
    </row>
    <row r="28" spans="1:10" ht="16.5" customHeight="1" thickBot="1" x14ac:dyDescent="0.3">
      <c r="A28" s="110">
        <v>7</v>
      </c>
      <c r="B28" s="46" t="s">
        <v>19</v>
      </c>
      <c r="C28" s="119">
        <v>1.5</v>
      </c>
      <c r="D28" s="119">
        <v>4195</v>
      </c>
      <c r="E28" s="119"/>
      <c r="F28" s="119"/>
      <c r="G28" s="119"/>
      <c r="H28" s="10">
        <f>D28*12%</f>
        <v>503.4</v>
      </c>
      <c r="I28" s="10">
        <f>D28+H28</f>
        <v>4698.3999999999996</v>
      </c>
      <c r="J28" s="8">
        <f t="shared" ref="J28:J34" si="8">C28*I28</f>
        <v>7047.5999999999995</v>
      </c>
    </row>
    <row r="29" spans="1:10" ht="23.25" customHeight="1" thickBot="1" x14ac:dyDescent="0.3">
      <c r="A29" s="110">
        <v>8</v>
      </c>
      <c r="B29" s="46" t="s">
        <v>20</v>
      </c>
      <c r="C29" s="119">
        <v>0.5</v>
      </c>
      <c r="D29" s="65">
        <v>2893</v>
      </c>
      <c r="E29" s="119"/>
      <c r="F29" s="119"/>
      <c r="G29" s="119"/>
      <c r="H29" s="10">
        <f>D29*12%</f>
        <v>347.15999999999997</v>
      </c>
      <c r="I29" s="10">
        <f>D29+H29</f>
        <v>3240.16</v>
      </c>
      <c r="J29" s="8">
        <f t="shared" si="8"/>
        <v>1620.08</v>
      </c>
    </row>
    <row r="30" spans="1:10" ht="8.25" hidden="1" customHeight="1" thickBot="1" x14ac:dyDescent="0.3">
      <c r="A30" s="110">
        <v>16</v>
      </c>
      <c r="B30" s="46" t="s">
        <v>63</v>
      </c>
      <c r="C30" s="119">
        <v>0</v>
      </c>
      <c r="D30" s="119">
        <v>0</v>
      </c>
      <c r="E30" s="119"/>
      <c r="F30" s="119"/>
      <c r="G30" s="119">
        <f t="shared" si="7"/>
        <v>0</v>
      </c>
      <c r="H30" s="10"/>
      <c r="I30" s="10"/>
      <c r="J30" s="8">
        <f>D30*C30</f>
        <v>0</v>
      </c>
    </row>
    <row r="31" spans="1:10" ht="15" customHeight="1" thickBot="1" x14ac:dyDescent="0.3">
      <c r="A31" s="110">
        <v>9</v>
      </c>
      <c r="B31" s="46" t="s">
        <v>67</v>
      </c>
      <c r="C31" s="119">
        <v>0.5</v>
      </c>
      <c r="D31" s="119">
        <v>2893</v>
      </c>
      <c r="E31" s="119"/>
      <c r="F31" s="119"/>
      <c r="G31" s="119"/>
      <c r="H31" s="10"/>
      <c r="I31" s="10">
        <f>D31</f>
        <v>2893</v>
      </c>
      <c r="J31" s="8">
        <f>D31*C31</f>
        <v>1446.5</v>
      </c>
    </row>
    <row r="32" spans="1:10" ht="0.75" hidden="1" customHeight="1" thickBot="1" x14ac:dyDescent="0.3">
      <c r="A32" s="110">
        <v>18</v>
      </c>
      <c r="B32" s="46" t="s">
        <v>23</v>
      </c>
      <c r="C32" s="119">
        <v>0</v>
      </c>
      <c r="D32" s="119">
        <v>0</v>
      </c>
      <c r="E32" s="119"/>
      <c r="F32" s="119"/>
      <c r="G32" s="119">
        <f t="shared" si="7"/>
        <v>0</v>
      </c>
      <c r="H32" s="10">
        <f>D32*10%</f>
        <v>0</v>
      </c>
      <c r="I32" s="10">
        <f>D32+H32</f>
        <v>0</v>
      </c>
      <c r="J32" s="8">
        <f t="shared" si="8"/>
        <v>0</v>
      </c>
    </row>
    <row r="33" spans="1:10" ht="31.5" customHeight="1" thickBot="1" x14ac:dyDescent="0.3">
      <c r="A33" s="110">
        <v>10</v>
      </c>
      <c r="B33" s="46" t="s">
        <v>69</v>
      </c>
      <c r="C33" s="119">
        <v>2.1</v>
      </c>
      <c r="D33" s="119">
        <v>4195</v>
      </c>
      <c r="E33" s="119"/>
      <c r="F33" s="119"/>
      <c r="G33" s="119"/>
      <c r="H33" s="10">
        <f>D33*10%</f>
        <v>419.5</v>
      </c>
      <c r="I33" s="10">
        <f>D33+H33</f>
        <v>4614.5</v>
      </c>
      <c r="J33" s="8">
        <f t="shared" si="8"/>
        <v>9690.4500000000007</v>
      </c>
    </row>
    <row r="34" spans="1:10" ht="16.5" hidden="1" thickBot="1" x14ac:dyDescent="0.3">
      <c r="A34" s="115">
        <v>20</v>
      </c>
      <c r="B34" s="68" t="s">
        <v>68</v>
      </c>
      <c r="C34" s="119">
        <v>0</v>
      </c>
      <c r="D34" s="119">
        <v>0</v>
      </c>
      <c r="E34" s="119"/>
      <c r="F34" s="119"/>
      <c r="G34" s="119">
        <f t="shared" si="7"/>
        <v>0</v>
      </c>
      <c r="H34" s="10">
        <v>0</v>
      </c>
      <c r="I34" s="10">
        <f>D34+H34</f>
        <v>0</v>
      </c>
      <c r="J34" s="8">
        <f t="shared" si="8"/>
        <v>0</v>
      </c>
    </row>
    <row r="35" spans="1:10" ht="16.5" customHeight="1" thickBot="1" x14ac:dyDescent="0.3">
      <c r="A35" s="156"/>
      <c r="B35" s="163" t="s">
        <v>29</v>
      </c>
      <c r="C35" s="175">
        <f>C14+C15+C16+C18+C19+C20+C21+C22+C23+C24+C26+C27+C28+C29+C30+C31+C32+C33+C34</f>
        <v>12.35</v>
      </c>
      <c r="D35" s="175"/>
      <c r="E35" s="175"/>
      <c r="F35" s="158"/>
      <c r="G35" s="175"/>
      <c r="H35" s="158"/>
      <c r="I35" s="158"/>
      <c r="J35" s="154">
        <f>J14+J15+J16+J18+J19+J20+J21+J22+J23+J24+J26+J27+J28+J29+J30+J31+J32+J33+J34</f>
        <v>80009.6875</v>
      </c>
    </row>
    <row r="36" spans="1:10" ht="15.75" thickBot="1" x14ac:dyDescent="0.3">
      <c r="A36" s="157"/>
      <c r="B36" s="164"/>
      <c r="C36" s="175"/>
      <c r="D36" s="175"/>
      <c r="E36" s="175"/>
      <c r="F36" s="159"/>
      <c r="G36" s="175"/>
      <c r="H36" s="159"/>
      <c r="I36" s="159"/>
      <c r="J36" s="155"/>
    </row>
    <row r="37" spans="1:10" ht="15.75" x14ac:dyDescent="0.25">
      <c r="A37" s="47"/>
      <c r="B37" s="118"/>
      <c r="C37" s="47"/>
      <c r="D37" s="47"/>
      <c r="E37" s="47"/>
      <c r="F37" s="47"/>
      <c r="G37" s="47"/>
      <c r="H37" s="47"/>
      <c r="I37" s="47"/>
      <c r="J37" s="47"/>
    </row>
    <row r="38" spans="1:10" ht="37.5" customHeight="1" x14ac:dyDescent="0.25">
      <c r="A38" s="106"/>
      <c r="B38" s="153" t="s">
        <v>30</v>
      </c>
      <c r="C38" s="153"/>
      <c r="D38" s="153"/>
      <c r="E38" s="153"/>
      <c r="F38" s="153" t="s">
        <v>74</v>
      </c>
      <c r="G38" s="153"/>
      <c r="H38" s="153"/>
      <c r="I38" s="153"/>
      <c r="J38" s="106"/>
    </row>
    <row r="39" spans="1:10" ht="32.25" customHeight="1" x14ac:dyDescent="0.25">
      <c r="A39" s="106"/>
      <c r="B39" s="153" t="s">
        <v>31</v>
      </c>
      <c r="C39" s="153"/>
      <c r="D39" s="153"/>
      <c r="E39" s="153"/>
      <c r="F39" s="153" t="s">
        <v>58</v>
      </c>
      <c r="G39" s="153"/>
      <c r="H39" s="153"/>
      <c r="I39" s="153"/>
      <c r="J39" s="106"/>
    </row>
    <row r="40" spans="1:10" ht="36" customHeight="1" x14ac:dyDescent="0.25">
      <c r="A40" s="106"/>
      <c r="B40" s="153" t="s">
        <v>32</v>
      </c>
      <c r="C40" s="153"/>
      <c r="D40" s="153"/>
      <c r="E40" s="153"/>
      <c r="F40" s="153"/>
      <c r="G40" s="153"/>
      <c r="H40" s="153"/>
      <c r="I40" s="153"/>
      <c r="J40" s="106"/>
    </row>
    <row r="41" spans="1:10" ht="15.75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</row>
    <row r="42" spans="1:10" s="24" customFormat="1" x14ac:dyDescent="0.25"/>
    <row r="43" spans="1:10" s="24" customFormat="1" x14ac:dyDescent="0.25"/>
    <row r="44" spans="1:10" s="24" customFormat="1" x14ac:dyDescent="0.25">
      <c r="A44" s="4"/>
      <c r="B44" s="4"/>
      <c r="C44" s="4"/>
      <c r="D44" s="4"/>
      <c r="E44" s="4"/>
      <c r="F44"/>
      <c r="G44"/>
      <c r="H44"/>
      <c r="I44"/>
      <c r="J44"/>
    </row>
    <row r="45" spans="1:10" s="24" customFormat="1" x14ac:dyDescent="0.25">
      <c r="A45" s="4"/>
      <c r="B45" s="4"/>
      <c r="C45" s="4"/>
      <c r="D45" s="4"/>
      <c r="E45" s="4"/>
      <c r="F45"/>
      <c r="G45"/>
      <c r="H45"/>
      <c r="I45"/>
      <c r="J45"/>
    </row>
    <row r="46" spans="1:10" s="24" customFormat="1" x14ac:dyDescent="0.25">
      <c r="A46"/>
      <c r="B46" s="23"/>
      <c r="C46"/>
      <c r="D46"/>
      <c r="E46"/>
      <c r="F46"/>
      <c r="G46"/>
      <c r="H46"/>
      <c r="I46"/>
      <c r="J46"/>
    </row>
    <row r="47" spans="1:10" s="24" customFormat="1" x14ac:dyDescent="0.25">
      <c r="A47"/>
      <c r="B47" s="23"/>
      <c r="C47"/>
      <c r="D47"/>
      <c r="E47"/>
      <c r="F47"/>
      <c r="G47"/>
      <c r="H47"/>
      <c r="I47"/>
      <c r="J47"/>
    </row>
  </sheetData>
  <mergeCells count="43">
    <mergeCell ref="B39:E39"/>
    <mergeCell ref="F39:I39"/>
    <mergeCell ref="B40:E40"/>
    <mergeCell ref="F40:I40"/>
    <mergeCell ref="G35:G36"/>
    <mergeCell ref="H35:H36"/>
    <mergeCell ref="B38:E38"/>
    <mergeCell ref="F38:I38"/>
    <mergeCell ref="F35:F36"/>
    <mergeCell ref="I35:I36"/>
    <mergeCell ref="A35:A36"/>
    <mergeCell ref="B35:B36"/>
    <mergeCell ref="C35:C36"/>
    <mergeCell ref="D35:D36"/>
    <mergeCell ref="E35:E36"/>
    <mergeCell ref="G16:G17"/>
    <mergeCell ref="H16:H17"/>
    <mergeCell ref="I16:I17"/>
    <mergeCell ref="J16:J17"/>
    <mergeCell ref="J35:J36"/>
    <mergeCell ref="A16:A17"/>
    <mergeCell ref="C16:C17"/>
    <mergeCell ref="D16:D17"/>
    <mergeCell ref="E16:E17"/>
    <mergeCell ref="F16:F17"/>
    <mergeCell ref="G12:G13"/>
    <mergeCell ref="H12:H13"/>
    <mergeCell ref="F12:F13"/>
    <mergeCell ref="I12:I13"/>
    <mergeCell ref="A7:J7"/>
    <mergeCell ref="A8:J8"/>
    <mergeCell ref="A10:J10"/>
    <mergeCell ref="J12:J13"/>
    <mergeCell ref="A12:A13"/>
    <mergeCell ref="B12:B13"/>
    <mergeCell ref="C12:C13"/>
    <mergeCell ref="D12:D13"/>
    <mergeCell ref="E12:E13"/>
    <mergeCell ref="I1:J1"/>
    <mergeCell ref="A3:D3"/>
    <mergeCell ref="A4:C4"/>
    <mergeCell ref="G3:J3"/>
    <mergeCell ref="I4:J4"/>
  </mergeCells>
  <pageMargins left="0.7" right="0.7" top="0.75" bottom="0.75" header="0.3" footer="0.3"/>
  <pageSetup paperSize="9" scale="83" fitToHeight="0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workbookViewId="0">
      <selection activeCell="G10" sqref="G10:G11"/>
    </sheetView>
  </sheetViews>
  <sheetFormatPr defaultRowHeight="15" x14ac:dyDescent="0.25"/>
  <cols>
    <col min="1" max="1" width="4.42578125" customWidth="1"/>
    <col min="2" max="2" width="25.140625" style="26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17.25" customHeight="1" x14ac:dyDescent="0.25">
      <c r="A1" s="47"/>
      <c r="B1" s="116"/>
      <c r="C1" s="116"/>
      <c r="D1" s="47"/>
      <c r="E1" s="47"/>
      <c r="F1" s="49"/>
      <c r="G1" s="49"/>
      <c r="H1" s="49"/>
      <c r="I1" s="170" t="s">
        <v>255</v>
      </c>
      <c r="J1" s="170"/>
    </row>
    <row r="2" spans="1:10" ht="15.75" x14ac:dyDescent="0.25">
      <c r="A2" s="47"/>
      <c r="B2" s="116"/>
      <c r="C2" s="116"/>
      <c r="D2" s="47"/>
      <c r="E2" s="47"/>
      <c r="F2" s="50"/>
      <c r="G2" s="49"/>
      <c r="H2" s="49"/>
      <c r="I2" s="49"/>
      <c r="J2" s="47"/>
    </row>
    <row r="3" spans="1:10" ht="64.5" customHeight="1" x14ac:dyDescent="0.25">
      <c r="A3" s="169" t="s">
        <v>196</v>
      </c>
      <c r="B3" s="169"/>
      <c r="C3" s="169"/>
      <c r="D3" s="169"/>
      <c r="E3" s="47"/>
      <c r="F3" s="50"/>
      <c r="G3" s="170" t="s">
        <v>254</v>
      </c>
      <c r="H3" s="170"/>
      <c r="I3" s="170"/>
      <c r="J3" s="170"/>
    </row>
    <row r="4" spans="1:10" ht="19.5" customHeight="1" x14ac:dyDescent="0.25">
      <c r="A4" s="47"/>
      <c r="B4" s="116" t="s">
        <v>179</v>
      </c>
      <c r="C4" s="116"/>
      <c r="D4" s="47"/>
      <c r="E4" s="47"/>
      <c r="F4" s="50"/>
      <c r="G4" s="50"/>
      <c r="H4" s="50"/>
      <c r="I4" s="171" t="s">
        <v>52</v>
      </c>
      <c r="J4" s="171"/>
    </row>
    <row r="5" spans="1:10" ht="15.75" x14ac:dyDescent="0.25">
      <c r="A5" s="167" t="s">
        <v>184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0" ht="21" customHeight="1" x14ac:dyDescent="0.25">
      <c r="A6" s="167" t="s">
        <v>180</v>
      </c>
      <c r="B6" s="167"/>
      <c r="C6" s="167"/>
      <c r="D6" s="167"/>
      <c r="E6" s="167"/>
      <c r="F6" s="167"/>
      <c r="G6" s="167"/>
      <c r="H6" s="167"/>
      <c r="I6" s="167"/>
      <c r="J6" s="167"/>
    </row>
    <row r="7" spans="1:10" ht="15.75" hidden="1" x14ac:dyDescent="0.25">
      <c r="A7" s="47"/>
      <c r="B7" s="118"/>
      <c r="C7" s="47"/>
      <c r="D7" s="47"/>
      <c r="E7" s="47"/>
      <c r="F7" s="47"/>
      <c r="G7" s="47"/>
      <c r="H7" s="47"/>
      <c r="I7" s="47"/>
      <c r="J7" s="47"/>
    </row>
    <row r="8" spans="1:10" ht="29.25" customHeight="1" x14ac:dyDescent="0.25">
      <c r="A8" s="168" t="s">
        <v>71</v>
      </c>
      <c r="B8" s="168"/>
      <c r="C8" s="168"/>
      <c r="D8" s="168"/>
      <c r="E8" s="168"/>
      <c r="F8" s="168"/>
      <c r="G8" s="168"/>
      <c r="H8" s="168"/>
      <c r="I8" s="168"/>
      <c r="J8" s="168"/>
    </row>
    <row r="9" spans="1:10" ht="18.75" customHeight="1" thickBot="1" x14ac:dyDescent="0.3">
      <c r="A9" s="47"/>
      <c r="B9" s="118"/>
      <c r="C9" s="47"/>
      <c r="D9" s="47"/>
      <c r="E9" s="47"/>
      <c r="F9" s="47"/>
      <c r="G9" s="47"/>
      <c r="H9" s="47"/>
      <c r="I9" s="47"/>
      <c r="J9" s="47"/>
    </row>
    <row r="10" spans="1:10" ht="25.5" customHeight="1" x14ac:dyDescent="0.25">
      <c r="A10" s="156"/>
      <c r="B10" s="163"/>
      <c r="C10" s="156" t="s">
        <v>307</v>
      </c>
      <c r="D10" s="156" t="s">
        <v>2</v>
      </c>
      <c r="E10" s="156" t="s">
        <v>3</v>
      </c>
      <c r="F10" s="156" t="s">
        <v>175</v>
      </c>
      <c r="G10" s="156" t="s">
        <v>120</v>
      </c>
      <c r="H10" s="156" t="s">
        <v>121</v>
      </c>
      <c r="I10" s="156" t="s">
        <v>176</v>
      </c>
      <c r="J10" s="156" t="s">
        <v>122</v>
      </c>
    </row>
    <row r="11" spans="1:10" ht="60" customHeight="1" thickBot="1" x14ac:dyDescent="0.3">
      <c r="A11" s="157"/>
      <c r="B11" s="164"/>
      <c r="C11" s="157"/>
      <c r="D11" s="157"/>
      <c r="E11" s="157"/>
      <c r="F11" s="157"/>
      <c r="G11" s="157"/>
      <c r="H11" s="157"/>
      <c r="I11" s="157"/>
      <c r="J11" s="157"/>
    </row>
    <row r="12" spans="1:10" ht="32.25" thickBot="1" x14ac:dyDescent="0.3">
      <c r="A12" s="110">
        <v>1</v>
      </c>
      <c r="B12" s="46" t="s">
        <v>59</v>
      </c>
      <c r="C12" s="10">
        <v>1</v>
      </c>
      <c r="D12" s="10">
        <v>8071</v>
      </c>
      <c r="E12" s="10">
        <f>D12*10%</f>
        <v>807.1</v>
      </c>
      <c r="F12" s="10">
        <f>D12+E12</f>
        <v>8878.1</v>
      </c>
      <c r="G12" s="10">
        <f>F12*30%</f>
        <v>2663.43</v>
      </c>
      <c r="H12" s="10"/>
      <c r="I12" s="10">
        <f>D12+E12+G12+H12</f>
        <v>11541.53</v>
      </c>
      <c r="J12" s="8">
        <f>I12*C12</f>
        <v>11541.53</v>
      </c>
    </row>
    <row r="13" spans="1:10" ht="15.75" customHeight="1" thickBot="1" x14ac:dyDescent="0.3">
      <c r="A13" s="110">
        <v>2</v>
      </c>
      <c r="B13" s="46" t="s">
        <v>60</v>
      </c>
      <c r="C13" s="10">
        <v>1</v>
      </c>
      <c r="D13" s="10">
        <v>5005</v>
      </c>
      <c r="E13" s="10"/>
      <c r="F13" s="10">
        <f t="shared" ref="F13:F19" si="0">D13+E13</f>
        <v>5005</v>
      </c>
      <c r="G13" s="10">
        <f>F13*30%</f>
        <v>1501.5</v>
      </c>
      <c r="H13" s="10"/>
      <c r="I13" s="10">
        <f>F13+G13+H13</f>
        <v>6506.5</v>
      </c>
      <c r="J13" s="8">
        <f>I13*C13</f>
        <v>6506.5</v>
      </c>
    </row>
    <row r="14" spans="1:10" ht="2.25" customHeight="1" x14ac:dyDescent="0.25">
      <c r="A14" s="156">
        <v>3</v>
      </c>
      <c r="B14" s="68"/>
      <c r="C14" s="158">
        <v>4.75</v>
      </c>
      <c r="D14" s="158">
        <v>7001</v>
      </c>
      <c r="E14" s="158">
        <f>D14*10%</f>
        <v>700.1</v>
      </c>
      <c r="F14" s="158">
        <f t="shared" si="0"/>
        <v>7701.1</v>
      </c>
      <c r="G14" s="158">
        <f>F14*30%</f>
        <v>2310.33</v>
      </c>
      <c r="H14" s="158"/>
      <c r="I14" s="158">
        <f>F14+G14</f>
        <v>10011.43</v>
      </c>
      <c r="J14" s="154">
        <f>C14*I14</f>
        <v>47554.292500000003</v>
      </c>
    </row>
    <row r="15" spans="1:10" ht="17.25" customHeight="1" thickBot="1" x14ac:dyDescent="0.3">
      <c r="A15" s="157"/>
      <c r="B15" s="46" t="s">
        <v>66</v>
      </c>
      <c r="C15" s="159"/>
      <c r="D15" s="159"/>
      <c r="E15" s="159"/>
      <c r="F15" s="159"/>
      <c r="G15" s="159"/>
      <c r="H15" s="159"/>
      <c r="I15" s="159"/>
      <c r="J15" s="155"/>
    </row>
    <row r="16" spans="1:10" ht="32.25" hidden="1" thickBot="1" x14ac:dyDescent="0.3">
      <c r="A16" s="110">
        <v>4</v>
      </c>
      <c r="B16" s="46" t="s">
        <v>62</v>
      </c>
      <c r="C16" s="10">
        <v>0</v>
      </c>
      <c r="D16" s="10">
        <v>0</v>
      </c>
      <c r="E16" s="10">
        <f>D16*10%</f>
        <v>0</v>
      </c>
      <c r="F16" s="10">
        <f>D16+E16</f>
        <v>0</v>
      </c>
      <c r="G16" s="10">
        <f>F16*30%</f>
        <v>0</v>
      </c>
      <c r="H16" s="10"/>
      <c r="I16" s="10">
        <f>F16+G16</f>
        <v>0</v>
      </c>
      <c r="J16" s="8">
        <f>I16*C16</f>
        <v>0</v>
      </c>
    </row>
    <row r="17" spans="1:10" ht="32.25" hidden="1" thickBot="1" x14ac:dyDescent="0.3">
      <c r="A17" s="110">
        <v>5</v>
      </c>
      <c r="B17" s="46" t="s">
        <v>64</v>
      </c>
      <c r="C17" s="10">
        <v>0</v>
      </c>
      <c r="D17" s="10">
        <v>0</v>
      </c>
      <c r="E17" s="10">
        <v>0</v>
      </c>
      <c r="F17" s="10">
        <f t="shared" ref="F17:F18" si="1">D17+E17</f>
        <v>0</v>
      </c>
      <c r="G17" s="10">
        <f t="shared" ref="G17:G18" si="2">F17*30%</f>
        <v>0</v>
      </c>
      <c r="H17" s="10"/>
      <c r="I17" s="10">
        <f t="shared" ref="I17:I18" si="3">F17+G17</f>
        <v>0</v>
      </c>
      <c r="J17" s="8">
        <f t="shared" ref="J17:J18" si="4">I17*C17</f>
        <v>0</v>
      </c>
    </row>
    <row r="18" spans="1:10" ht="29.25" customHeight="1" thickBot="1" x14ac:dyDescent="0.3">
      <c r="A18" s="110">
        <v>4</v>
      </c>
      <c r="B18" s="46" t="s">
        <v>312</v>
      </c>
      <c r="C18" s="10">
        <v>0.75</v>
      </c>
      <c r="D18" s="10">
        <v>6133</v>
      </c>
      <c r="E18" s="10">
        <f t="shared" ref="E18" si="5">D18*10%</f>
        <v>613.30000000000007</v>
      </c>
      <c r="F18" s="10">
        <f t="shared" si="1"/>
        <v>6746.3</v>
      </c>
      <c r="G18" s="10">
        <f t="shared" si="2"/>
        <v>2023.8899999999999</v>
      </c>
      <c r="H18" s="10"/>
      <c r="I18" s="10">
        <f t="shared" si="3"/>
        <v>8770.19</v>
      </c>
      <c r="J18" s="8">
        <f t="shared" si="4"/>
        <v>6577.6424999999999</v>
      </c>
    </row>
    <row r="19" spans="1:10" ht="15" hidden="1" customHeight="1" thickBot="1" x14ac:dyDescent="0.3">
      <c r="A19" s="110">
        <v>7</v>
      </c>
      <c r="B19" s="46" t="s">
        <v>61</v>
      </c>
      <c r="C19" s="10">
        <v>0</v>
      </c>
      <c r="D19" s="10">
        <v>0</v>
      </c>
      <c r="E19" s="10">
        <v>0</v>
      </c>
      <c r="F19" s="10">
        <f t="shared" si="0"/>
        <v>0</v>
      </c>
      <c r="G19" s="10">
        <f>F19*30%</f>
        <v>0</v>
      </c>
      <c r="H19" s="10"/>
      <c r="I19" s="10">
        <f>F19+G19</f>
        <v>0</v>
      </c>
      <c r="J19" s="8">
        <f>I19*C19</f>
        <v>0</v>
      </c>
    </row>
    <row r="20" spans="1:10" ht="28.5" hidden="1" customHeight="1" thickBot="1" x14ac:dyDescent="0.3">
      <c r="A20" s="110">
        <v>8</v>
      </c>
      <c r="B20" s="46" t="s">
        <v>65</v>
      </c>
      <c r="C20" s="10">
        <v>0</v>
      </c>
      <c r="D20" s="10">
        <v>0</v>
      </c>
      <c r="E20" s="10">
        <f>D20*10%</f>
        <v>0</v>
      </c>
      <c r="F20" s="10">
        <v>0</v>
      </c>
      <c r="G20" s="10">
        <f>F20*30%</f>
        <v>0</v>
      </c>
      <c r="H20" s="10"/>
      <c r="I20" s="10">
        <f>F20+G20</f>
        <v>0</v>
      </c>
      <c r="J20" s="8">
        <f>I20*C20</f>
        <v>0</v>
      </c>
    </row>
    <row r="21" spans="1:10" ht="15" hidden="1" customHeight="1" thickBot="1" x14ac:dyDescent="0.3">
      <c r="A21" s="110">
        <v>9</v>
      </c>
      <c r="B21" s="46"/>
      <c r="C21" s="10">
        <v>0</v>
      </c>
      <c r="D21" s="10">
        <v>0</v>
      </c>
      <c r="E21" s="10">
        <f>D21*10%</f>
        <v>0</v>
      </c>
      <c r="F21" s="10">
        <f>D21+E21</f>
        <v>0</v>
      </c>
      <c r="G21" s="10">
        <f>F21*30%</f>
        <v>0</v>
      </c>
      <c r="H21" s="10"/>
      <c r="I21" s="10">
        <f>F21+G21</f>
        <v>0</v>
      </c>
      <c r="J21" s="8">
        <f t="shared" ref="J21" si="6">C21*I21</f>
        <v>0</v>
      </c>
    </row>
    <row r="22" spans="1:10" ht="33" customHeight="1" thickBot="1" x14ac:dyDescent="0.3">
      <c r="A22" s="110">
        <v>5</v>
      </c>
      <c r="B22" s="46" t="s">
        <v>327</v>
      </c>
      <c r="C22" s="10">
        <v>0.5</v>
      </c>
      <c r="D22" s="10">
        <v>4745</v>
      </c>
      <c r="E22" s="10"/>
      <c r="F22" s="10"/>
      <c r="G22" s="10"/>
      <c r="H22" s="10"/>
      <c r="I22" s="10">
        <f>D22+E22+G22</f>
        <v>4745</v>
      </c>
      <c r="J22" s="8">
        <f>I22*C22</f>
        <v>2372.5</v>
      </c>
    </row>
    <row r="23" spans="1:10" ht="15" hidden="1" customHeight="1" thickBot="1" x14ac:dyDescent="0.3">
      <c r="A23" s="110">
        <v>11</v>
      </c>
      <c r="B23" s="46"/>
      <c r="C23" s="10"/>
      <c r="D23" s="10"/>
      <c r="E23" s="10"/>
      <c r="F23" s="10"/>
      <c r="G23" s="10"/>
      <c r="H23" s="10"/>
      <c r="I23" s="10"/>
      <c r="J23" s="8"/>
    </row>
    <row r="24" spans="1:10" ht="7.5" hidden="1" customHeight="1" thickBot="1" x14ac:dyDescent="0.3">
      <c r="A24" s="110">
        <v>12</v>
      </c>
      <c r="B24" s="46" t="s">
        <v>16</v>
      </c>
      <c r="C24" s="10">
        <v>0</v>
      </c>
      <c r="D24" s="10">
        <v>0</v>
      </c>
      <c r="E24" s="10"/>
      <c r="F24" s="10"/>
      <c r="G24" s="10">
        <f t="shared" ref="G24:G30" si="7">F24*30%</f>
        <v>0</v>
      </c>
      <c r="H24" s="10"/>
      <c r="I24" s="10"/>
      <c r="J24" s="8">
        <f>D24*C24</f>
        <v>0</v>
      </c>
    </row>
    <row r="25" spans="1:10" ht="48" thickBot="1" x14ac:dyDescent="0.3">
      <c r="A25" s="110">
        <v>6</v>
      </c>
      <c r="B25" s="68" t="s">
        <v>317</v>
      </c>
      <c r="C25" s="119">
        <v>1.5</v>
      </c>
      <c r="D25" s="119">
        <v>3934</v>
      </c>
      <c r="E25" s="119"/>
      <c r="F25" s="119"/>
      <c r="G25" s="119"/>
      <c r="H25" s="119"/>
      <c r="I25" s="119">
        <f>D25+E25+H25</f>
        <v>3934</v>
      </c>
      <c r="J25" s="8">
        <f>I25*C25</f>
        <v>5901</v>
      </c>
    </row>
    <row r="26" spans="1:10" ht="16.5" customHeight="1" thickBot="1" x14ac:dyDescent="0.3">
      <c r="A26" s="110">
        <v>7</v>
      </c>
      <c r="B26" s="46" t="s">
        <v>19</v>
      </c>
      <c r="C26" s="119">
        <v>1.5</v>
      </c>
      <c r="D26" s="119">
        <v>4195</v>
      </c>
      <c r="E26" s="119"/>
      <c r="F26" s="119"/>
      <c r="G26" s="119"/>
      <c r="H26" s="119">
        <f>D26*12%</f>
        <v>503.4</v>
      </c>
      <c r="I26" s="119">
        <f>D26+H26</f>
        <v>4698.3999999999996</v>
      </c>
      <c r="J26" s="8">
        <f t="shared" ref="J26:J32" si="8">C26*I26</f>
        <v>7047.5999999999995</v>
      </c>
    </row>
    <row r="27" spans="1:10" ht="25.5" customHeight="1" thickBot="1" x14ac:dyDescent="0.3">
      <c r="A27" s="110">
        <v>8</v>
      </c>
      <c r="B27" s="46" t="s">
        <v>20</v>
      </c>
      <c r="C27" s="119">
        <v>0.5</v>
      </c>
      <c r="D27" s="65">
        <v>2893</v>
      </c>
      <c r="E27" s="119"/>
      <c r="F27" s="119"/>
      <c r="G27" s="119"/>
      <c r="H27" s="119">
        <f>D27*12%</f>
        <v>347.15999999999997</v>
      </c>
      <c r="I27" s="119">
        <f>D27+H27</f>
        <v>3240.16</v>
      </c>
      <c r="J27" s="8">
        <f t="shared" si="8"/>
        <v>1620.08</v>
      </c>
    </row>
    <row r="28" spans="1:10" ht="27" customHeight="1" thickBot="1" x14ac:dyDescent="0.3">
      <c r="A28" s="110">
        <v>9</v>
      </c>
      <c r="B28" s="46" t="s">
        <v>72</v>
      </c>
      <c r="C28" s="119">
        <v>2</v>
      </c>
      <c r="D28" s="119">
        <v>2893</v>
      </c>
      <c r="E28" s="119"/>
      <c r="F28" s="119"/>
      <c r="G28" s="119"/>
      <c r="H28" s="119"/>
      <c r="I28" s="119">
        <f>D28</f>
        <v>2893</v>
      </c>
      <c r="J28" s="8">
        <f>D28*C28</f>
        <v>5786</v>
      </c>
    </row>
    <row r="29" spans="1:10" ht="16.5" hidden="1" thickBot="1" x14ac:dyDescent="0.3">
      <c r="A29" s="110">
        <v>17</v>
      </c>
      <c r="B29" s="46" t="s">
        <v>67</v>
      </c>
      <c r="C29" s="119">
        <v>0</v>
      </c>
      <c r="D29" s="119">
        <v>0</v>
      </c>
      <c r="E29" s="119"/>
      <c r="F29" s="119"/>
      <c r="G29" s="119">
        <f t="shared" si="7"/>
        <v>0</v>
      </c>
      <c r="H29" s="119"/>
      <c r="I29" s="119"/>
      <c r="J29" s="8">
        <f>2670*C29</f>
        <v>0</v>
      </c>
    </row>
    <row r="30" spans="1:10" ht="48" hidden="1" thickBot="1" x14ac:dyDescent="0.3">
      <c r="A30" s="110">
        <v>18</v>
      </c>
      <c r="B30" s="46" t="s">
        <v>23</v>
      </c>
      <c r="C30" s="119">
        <v>0</v>
      </c>
      <c r="D30" s="119">
        <v>0</v>
      </c>
      <c r="E30" s="119"/>
      <c r="F30" s="119"/>
      <c r="G30" s="119">
        <f t="shared" si="7"/>
        <v>0</v>
      </c>
      <c r="H30" s="119">
        <f>D30*10%</f>
        <v>0</v>
      </c>
      <c r="I30" s="119">
        <f>D30+H30</f>
        <v>0</v>
      </c>
      <c r="J30" s="8">
        <f t="shared" si="8"/>
        <v>0</v>
      </c>
    </row>
    <row r="31" spans="1:10" ht="32.25" thickBot="1" x14ac:dyDescent="0.3">
      <c r="A31" s="110">
        <v>10</v>
      </c>
      <c r="B31" s="46" t="s">
        <v>69</v>
      </c>
      <c r="C31" s="119">
        <v>3.1</v>
      </c>
      <c r="D31" s="119">
        <v>4195</v>
      </c>
      <c r="E31" s="119"/>
      <c r="F31" s="119"/>
      <c r="G31" s="119"/>
      <c r="H31" s="119">
        <f>D31*10%</f>
        <v>419.5</v>
      </c>
      <c r="I31" s="119">
        <f>D31+H31</f>
        <v>4614.5</v>
      </c>
      <c r="J31" s="8">
        <f t="shared" si="8"/>
        <v>14304.95</v>
      </c>
    </row>
    <row r="32" spans="1:10" ht="16.5" thickBot="1" x14ac:dyDescent="0.3">
      <c r="A32" s="115">
        <v>11</v>
      </c>
      <c r="B32" s="68" t="s">
        <v>68</v>
      </c>
      <c r="C32" s="119">
        <v>0.25</v>
      </c>
      <c r="D32" s="119">
        <v>3153</v>
      </c>
      <c r="E32" s="119"/>
      <c r="F32" s="119"/>
      <c r="G32" s="119"/>
      <c r="H32" s="119"/>
      <c r="I32" s="119">
        <f>D32+H32</f>
        <v>3153</v>
      </c>
      <c r="J32" s="8">
        <f t="shared" si="8"/>
        <v>788.25</v>
      </c>
    </row>
    <row r="33" spans="1:10" ht="15.75" x14ac:dyDescent="0.25">
      <c r="A33" s="156"/>
      <c r="B33" s="163" t="s">
        <v>29</v>
      </c>
      <c r="C33" s="158">
        <f>C12+C13+C14+C16+C17+C18+C19+C20+C21+C22+C24+C25+C26+C27+C28+C29+C30+C31+C32</f>
        <v>16.850000000000001</v>
      </c>
      <c r="D33" s="158"/>
      <c r="E33" s="158"/>
      <c r="F33" s="111"/>
      <c r="G33" s="158"/>
      <c r="H33" s="158"/>
      <c r="I33" s="111"/>
      <c r="J33" s="154">
        <f>J12+J13+J14+J16+J17+J18+J19+J20+J21+J22+J24+J25+J26+J27+J28+J29+J30+J31+J32</f>
        <v>110000.34500000002</v>
      </c>
    </row>
    <row r="34" spans="1:10" ht="16.5" thickBot="1" x14ac:dyDescent="0.3">
      <c r="A34" s="157"/>
      <c r="B34" s="164"/>
      <c r="C34" s="159"/>
      <c r="D34" s="159"/>
      <c r="E34" s="159"/>
      <c r="F34" s="112"/>
      <c r="G34" s="159"/>
      <c r="H34" s="159"/>
      <c r="I34" s="112"/>
      <c r="J34" s="155"/>
    </row>
    <row r="35" spans="1:10" ht="15.75" x14ac:dyDescent="0.25">
      <c r="A35" s="47"/>
      <c r="B35" s="118"/>
      <c r="C35" s="47"/>
      <c r="D35" s="47"/>
      <c r="E35" s="47"/>
      <c r="F35" s="47"/>
      <c r="G35" s="47"/>
      <c r="H35" s="47"/>
      <c r="I35" s="47"/>
      <c r="J35" s="47"/>
    </row>
    <row r="36" spans="1:10" ht="32.25" customHeight="1" x14ac:dyDescent="0.25">
      <c r="A36" s="106"/>
      <c r="B36" s="153" t="s">
        <v>30</v>
      </c>
      <c r="C36" s="153"/>
      <c r="D36" s="153"/>
      <c r="E36" s="153"/>
      <c r="F36" s="153" t="s">
        <v>73</v>
      </c>
      <c r="G36" s="153"/>
      <c r="H36" s="153"/>
      <c r="I36" s="153"/>
      <c r="J36" s="106"/>
    </row>
    <row r="37" spans="1:10" ht="33" customHeight="1" x14ac:dyDescent="0.25">
      <c r="A37" s="106"/>
      <c r="B37" s="153" t="s">
        <v>31</v>
      </c>
      <c r="C37" s="153"/>
      <c r="D37" s="153"/>
      <c r="E37" s="153"/>
      <c r="F37" s="153" t="s">
        <v>58</v>
      </c>
      <c r="G37" s="153"/>
      <c r="H37" s="153"/>
      <c r="I37" s="153"/>
      <c r="J37" s="106"/>
    </row>
    <row r="38" spans="1:10" ht="30.75" customHeight="1" x14ac:dyDescent="0.25">
      <c r="A38" s="106"/>
      <c r="B38" s="153" t="s">
        <v>32</v>
      </c>
      <c r="C38" s="153"/>
      <c r="D38" s="153"/>
      <c r="E38" s="153"/>
      <c r="F38" s="153"/>
      <c r="G38" s="153"/>
      <c r="H38" s="153"/>
      <c r="I38" s="153"/>
      <c r="J38" s="106"/>
    </row>
    <row r="39" spans="1:10" ht="15.75" customHeight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</row>
    <row r="40" spans="1:10" s="25" customFormat="1" x14ac:dyDescent="0.25"/>
    <row r="41" spans="1:10" s="25" customFormat="1" x14ac:dyDescent="0.25"/>
    <row r="42" spans="1:10" s="25" customFormat="1" x14ac:dyDescent="0.25">
      <c r="A42" s="4"/>
      <c r="B42" s="4"/>
      <c r="C42" s="4"/>
      <c r="D42" s="4"/>
      <c r="E42" s="4"/>
      <c r="F42"/>
      <c r="G42"/>
      <c r="H42"/>
      <c r="I42"/>
      <c r="J42"/>
    </row>
    <row r="43" spans="1:10" s="25" customFormat="1" x14ac:dyDescent="0.25">
      <c r="A43" s="4"/>
      <c r="B43" s="4"/>
      <c r="C43" s="4"/>
      <c r="D43" s="4"/>
      <c r="E43" s="4"/>
      <c r="F43"/>
      <c r="G43"/>
      <c r="H43"/>
      <c r="I43"/>
      <c r="J43"/>
    </row>
    <row r="44" spans="1:10" s="25" customFormat="1" x14ac:dyDescent="0.25">
      <c r="A44"/>
      <c r="B44" s="26"/>
      <c r="C44"/>
      <c r="D44"/>
      <c r="E44"/>
      <c r="F44"/>
      <c r="G44"/>
      <c r="H44"/>
      <c r="I44"/>
      <c r="J44"/>
    </row>
    <row r="45" spans="1:10" s="25" customFormat="1" x14ac:dyDescent="0.25">
      <c r="A45"/>
      <c r="B45" s="26"/>
      <c r="C45"/>
      <c r="D45"/>
      <c r="E45"/>
      <c r="F45"/>
      <c r="G45"/>
      <c r="H45"/>
      <c r="I45"/>
      <c r="J45"/>
    </row>
  </sheetData>
  <mergeCells count="40">
    <mergeCell ref="G3:J3"/>
    <mergeCell ref="I4:J4"/>
    <mergeCell ref="A3:D3"/>
    <mergeCell ref="A10:A11"/>
    <mergeCell ref="B10:B11"/>
    <mergeCell ref="C10:C11"/>
    <mergeCell ref="D10:D11"/>
    <mergeCell ref="C14:C15"/>
    <mergeCell ref="D14:D15"/>
    <mergeCell ref="E14:E15"/>
    <mergeCell ref="F14:F15"/>
    <mergeCell ref="A8:J8"/>
    <mergeCell ref="E10:E11"/>
    <mergeCell ref="B38:E38"/>
    <mergeCell ref="F38:I38"/>
    <mergeCell ref="G33:G34"/>
    <mergeCell ref="H33:H34"/>
    <mergeCell ref="J33:J34"/>
    <mergeCell ref="B36:E36"/>
    <mergeCell ref="F36:I36"/>
    <mergeCell ref="B33:B34"/>
    <mergeCell ref="C33:C34"/>
    <mergeCell ref="D33:D34"/>
    <mergeCell ref="E33:E34"/>
    <mergeCell ref="I1:J1"/>
    <mergeCell ref="B37:E37"/>
    <mergeCell ref="F37:I37"/>
    <mergeCell ref="J10:J11"/>
    <mergeCell ref="G14:G15"/>
    <mergeCell ref="H14:H15"/>
    <mergeCell ref="I14:I15"/>
    <mergeCell ref="J14:J15"/>
    <mergeCell ref="F10:F11"/>
    <mergeCell ref="I10:I11"/>
    <mergeCell ref="G10:G11"/>
    <mergeCell ref="H10:H11"/>
    <mergeCell ref="A5:J5"/>
    <mergeCell ref="A6:J6"/>
    <mergeCell ref="A33:A34"/>
    <mergeCell ref="A14:A15"/>
  </mergeCells>
  <pageMargins left="0.7" right="0.7" top="0.75" bottom="0.75" header="0.3" footer="0.3"/>
  <pageSetup paperSize="9" scale="81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>
      <selection activeCell="G3" sqref="G3:J3"/>
    </sheetView>
  </sheetViews>
  <sheetFormatPr defaultRowHeight="15" x14ac:dyDescent="0.25"/>
  <cols>
    <col min="1" max="1" width="4.42578125" customWidth="1"/>
    <col min="2" max="2" width="25.140625" style="26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21" customHeight="1" x14ac:dyDescent="0.25">
      <c r="A1" s="47"/>
      <c r="B1" s="47"/>
      <c r="C1" s="116"/>
      <c r="D1" s="116"/>
      <c r="E1" s="47"/>
      <c r="F1" s="49"/>
      <c r="G1" s="49"/>
      <c r="H1" s="49"/>
      <c r="I1" s="170" t="s">
        <v>259</v>
      </c>
      <c r="J1" s="170"/>
    </row>
    <row r="2" spans="1:10" ht="20.25" customHeight="1" x14ac:dyDescent="0.25">
      <c r="A2" s="47"/>
      <c r="B2" s="47"/>
      <c r="C2" s="116"/>
      <c r="D2" s="116"/>
      <c r="E2" s="47"/>
      <c r="F2" s="50"/>
      <c r="G2" s="49"/>
      <c r="H2" s="49"/>
      <c r="I2" s="49"/>
      <c r="J2" s="47"/>
    </row>
    <row r="3" spans="1:10" ht="66" customHeight="1" x14ac:dyDescent="0.25">
      <c r="A3" s="169" t="s">
        <v>196</v>
      </c>
      <c r="B3" s="169"/>
      <c r="C3" s="169"/>
      <c r="D3" s="169"/>
      <c r="E3" s="47"/>
      <c r="F3" s="50"/>
      <c r="G3" s="170" t="s">
        <v>340</v>
      </c>
      <c r="H3" s="170"/>
      <c r="I3" s="170"/>
      <c r="J3" s="170"/>
    </row>
    <row r="4" spans="1:10" ht="19.5" customHeight="1" x14ac:dyDescent="0.25">
      <c r="A4" s="172" t="s">
        <v>258</v>
      </c>
      <c r="B4" s="172"/>
      <c r="C4" s="172"/>
      <c r="D4" s="172"/>
      <c r="E4" s="47"/>
      <c r="F4" s="50"/>
      <c r="G4" s="50"/>
      <c r="H4" s="171" t="s">
        <v>52</v>
      </c>
      <c r="I4" s="171"/>
      <c r="J4" s="171"/>
    </row>
    <row r="5" spans="1:10" ht="19.5" customHeight="1" x14ac:dyDescent="0.25">
      <c r="A5" s="47"/>
      <c r="B5" s="47"/>
      <c r="C5" s="116"/>
      <c r="D5" s="116"/>
      <c r="E5" s="47"/>
      <c r="F5" s="50"/>
      <c r="G5" s="50"/>
      <c r="H5" s="50"/>
      <c r="I5" s="50"/>
      <c r="J5" s="47"/>
    </row>
    <row r="6" spans="1:10" ht="19.5" customHeight="1" x14ac:dyDescent="0.25">
      <c r="A6" s="47"/>
      <c r="B6" s="47"/>
      <c r="C6" s="116"/>
      <c r="D6" s="116"/>
      <c r="E6" s="47"/>
      <c r="F6" s="50"/>
      <c r="G6" s="50"/>
      <c r="H6" s="50"/>
      <c r="I6" s="50"/>
      <c r="J6" s="47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20.25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5.75" hidden="1" x14ac:dyDescent="0.25">
      <c r="A9" s="47"/>
      <c r="B9" s="118"/>
      <c r="C9" s="47"/>
      <c r="D9" s="47"/>
      <c r="E9" s="47"/>
      <c r="F9" s="47"/>
      <c r="G9" s="47"/>
      <c r="H9" s="47"/>
      <c r="I9" s="47"/>
      <c r="J9" s="47"/>
    </row>
    <row r="10" spans="1:10" ht="29.25" customHeight="1" x14ac:dyDescent="0.25">
      <c r="A10" s="168" t="s">
        <v>260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20.25" customHeight="1" thickBot="1" x14ac:dyDescent="0.3">
      <c r="A11" s="47"/>
      <c r="B11" s="11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64.5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32.25" thickBot="1" x14ac:dyDescent="0.3">
      <c r="A14" s="120">
        <v>1</v>
      </c>
      <c r="B14" s="121" t="s">
        <v>59</v>
      </c>
      <c r="C14" s="119">
        <v>1</v>
      </c>
      <c r="D14" s="119">
        <v>8071</v>
      </c>
      <c r="E14" s="119">
        <f>D14*10%</f>
        <v>807.1</v>
      </c>
      <c r="F14" s="119">
        <f>D14+E14</f>
        <v>8878.1</v>
      </c>
      <c r="G14" s="119">
        <f>F14*30%</f>
        <v>2663.43</v>
      </c>
      <c r="H14" s="119"/>
      <c r="I14" s="119">
        <f>D14+E14+G14+H14</f>
        <v>11541.53</v>
      </c>
      <c r="J14" s="122">
        <f>I14*C14</f>
        <v>11541.53</v>
      </c>
    </row>
    <row r="15" spans="1:10" ht="32.25" customHeight="1" thickBot="1" x14ac:dyDescent="0.3">
      <c r="A15" s="120">
        <v>2</v>
      </c>
      <c r="B15" s="121" t="s">
        <v>60</v>
      </c>
      <c r="C15" s="119">
        <v>1.5</v>
      </c>
      <c r="D15" s="119">
        <v>5005</v>
      </c>
      <c r="E15" s="119"/>
      <c r="F15" s="119">
        <f t="shared" ref="F15:F22" si="0">D15+E15</f>
        <v>5005</v>
      </c>
      <c r="G15" s="119">
        <f>F15*30%</f>
        <v>1501.5</v>
      </c>
      <c r="H15" s="119"/>
      <c r="I15" s="119">
        <f>F15+G15+H15</f>
        <v>6506.5</v>
      </c>
      <c r="J15" s="122">
        <f>I15*C15</f>
        <v>9759.75</v>
      </c>
    </row>
    <row r="16" spans="1:10" ht="12.75" hidden="1" customHeight="1" thickBot="1" x14ac:dyDescent="0.3">
      <c r="A16" s="176">
        <v>3</v>
      </c>
      <c r="B16" s="121"/>
      <c r="C16" s="175">
        <v>17.05</v>
      </c>
      <c r="D16" s="175">
        <v>7001</v>
      </c>
      <c r="E16" s="175">
        <f>D16*10%</f>
        <v>700.1</v>
      </c>
      <c r="F16" s="175">
        <f t="shared" si="0"/>
        <v>7701.1</v>
      </c>
      <c r="G16" s="175">
        <f>F16*30%</f>
        <v>2310.33</v>
      </c>
      <c r="H16" s="175"/>
      <c r="I16" s="175">
        <f>F16+G16</f>
        <v>10011.43</v>
      </c>
      <c r="J16" s="178">
        <f>C16*I16</f>
        <v>170694.88150000002</v>
      </c>
    </row>
    <row r="17" spans="1:10" ht="18" customHeight="1" thickBot="1" x14ac:dyDescent="0.3">
      <c r="A17" s="176"/>
      <c r="B17" s="121" t="s">
        <v>66</v>
      </c>
      <c r="C17" s="175"/>
      <c r="D17" s="175"/>
      <c r="E17" s="175"/>
      <c r="F17" s="175"/>
      <c r="G17" s="175"/>
      <c r="H17" s="175"/>
      <c r="I17" s="175"/>
      <c r="J17" s="178"/>
    </row>
    <row r="18" spans="1:10" ht="34.5" customHeight="1" thickBot="1" x14ac:dyDescent="0.3">
      <c r="A18" s="120">
        <v>4</v>
      </c>
      <c r="B18" s="46" t="s">
        <v>111</v>
      </c>
      <c r="C18" s="119">
        <v>1</v>
      </c>
      <c r="D18" s="119">
        <v>7001</v>
      </c>
      <c r="E18" s="119">
        <f>D18*10%</f>
        <v>700.1</v>
      </c>
      <c r="F18" s="119">
        <f>D18+E18</f>
        <v>7701.1</v>
      </c>
      <c r="G18" s="119">
        <f>F18*30%</f>
        <v>2310.33</v>
      </c>
      <c r="H18" s="119"/>
      <c r="I18" s="119">
        <f>F18+G18</f>
        <v>10011.43</v>
      </c>
      <c r="J18" s="122">
        <f>I18*C18</f>
        <v>10011.43</v>
      </c>
    </row>
    <row r="19" spans="1:10" ht="32.25" thickBot="1" x14ac:dyDescent="0.3">
      <c r="A19" s="120">
        <v>5</v>
      </c>
      <c r="B19" s="121" t="s">
        <v>257</v>
      </c>
      <c r="C19" s="119">
        <v>1</v>
      </c>
      <c r="D19" s="119">
        <v>7001</v>
      </c>
      <c r="E19" s="119">
        <f t="shared" ref="E19:E20" si="1">D19*10%</f>
        <v>700.1</v>
      </c>
      <c r="F19" s="119">
        <f t="shared" ref="F19:F20" si="2">D19+E19</f>
        <v>7701.1</v>
      </c>
      <c r="G19" s="119">
        <f t="shared" ref="G19:G20" si="3">F19*30%</f>
        <v>2310.33</v>
      </c>
      <c r="H19" s="119"/>
      <c r="I19" s="119">
        <f t="shared" ref="I19:I20" si="4">F19+G19</f>
        <v>10011.43</v>
      </c>
      <c r="J19" s="122">
        <f t="shared" ref="J19:J20" si="5">I19*C19</f>
        <v>10011.43</v>
      </c>
    </row>
    <row r="20" spans="1:10" ht="28.5" customHeight="1" thickBot="1" x14ac:dyDescent="0.3">
      <c r="A20" s="120">
        <v>6</v>
      </c>
      <c r="B20" s="46" t="s">
        <v>312</v>
      </c>
      <c r="C20" s="119">
        <v>2.75</v>
      </c>
      <c r="D20" s="119">
        <v>6133</v>
      </c>
      <c r="E20" s="119">
        <f t="shared" si="1"/>
        <v>613.30000000000007</v>
      </c>
      <c r="F20" s="119">
        <f t="shared" si="2"/>
        <v>6746.3</v>
      </c>
      <c r="G20" s="119">
        <f t="shared" si="3"/>
        <v>2023.8899999999999</v>
      </c>
      <c r="H20" s="119"/>
      <c r="I20" s="119">
        <f t="shared" si="4"/>
        <v>8770.19</v>
      </c>
      <c r="J20" s="122">
        <f t="shared" si="5"/>
        <v>24118.022500000003</v>
      </c>
    </row>
    <row r="21" spans="1:10" ht="39" customHeight="1" thickBot="1" x14ac:dyDescent="0.3">
      <c r="A21" s="120">
        <v>7</v>
      </c>
      <c r="B21" s="121" t="s">
        <v>256</v>
      </c>
      <c r="C21" s="119">
        <v>1</v>
      </c>
      <c r="D21" s="119">
        <v>7001</v>
      </c>
      <c r="E21" s="119">
        <f>D21*10%</f>
        <v>700.1</v>
      </c>
      <c r="F21" s="119">
        <f t="shared" si="0"/>
        <v>7701.1</v>
      </c>
      <c r="G21" s="119">
        <f>F21*30%</f>
        <v>2310.33</v>
      </c>
      <c r="H21" s="119"/>
      <c r="I21" s="119">
        <f>F21+G21</f>
        <v>10011.43</v>
      </c>
      <c r="J21" s="122">
        <f>I21*C21</f>
        <v>10011.43</v>
      </c>
    </row>
    <row r="22" spans="1:10" ht="28.5" customHeight="1" thickBot="1" x14ac:dyDescent="0.3">
      <c r="A22" s="120">
        <v>8</v>
      </c>
      <c r="B22" s="121" t="s">
        <v>65</v>
      </c>
      <c r="C22" s="119">
        <v>1</v>
      </c>
      <c r="D22" s="119">
        <v>6133</v>
      </c>
      <c r="E22" s="119">
        <f>D22*10%</f>
        <v>613.30000000000007</v>
      </c>
      <c r="F22" s="119">
        <f t="shared" si="0"/>
        <v>6746.3</v>
      </c>
      <c r="G22" s="119">
        <f>F22*30%</f>
        <v>2023.8899999999999</v>
      </c>
      <c r="H22" s="119"/>
      <c r="I22" s="119">
        <f>F22+G22</f>
        <v>8770.19</v>
      </c>
      <c r="J22" s="122">
        <f>I22*C22</f>
        <v>8770.19</v>
      </c>
    </row>
    <row r="23" spans="1:10" ht="37.5" customHeight="1" thickBot="1" x14ac:dyDescent="0.3">
      <c r="A23" s="120">
        <v>9</v>
      </c>
      <c r="B23" s="121" t="s">
        <v>79</v>
      </c>
      <c r="C23" s="119">
        <v>1</v>
      </c>
      <c r="D23" s="119">
        <v>6133</v>
      </c>
      <c r="E23" s="119">
        <f>D23*10%</f>
        <v>613.30000000000007</v>
      </c>
      <c r="F23" s="119">
        <f>D23+E23</f>
        <v>6746.3</v>
      </c>
      <c r="G23" s="119">
        <f>F23*30%</f>
        <v>2023.8899999999999</v>
      </c>
      <c r="H23" s="119"/>
      <c r="I23" s="119">
        <f>F23+G23</f>
        <v>8770.19</v>
      </c>
      <c r="J23" s="122">
        <f t="shared" ref="J23" si="6">C23*I23</f>
        <v>8770.19</v>
      </c>
    </row>
    <row r="24" spans="1:10" ht="30" customHeight="1" thickBot="1" x14ac:dyDescent="0.3">
      <c r="A24" s="120">
        <v>10</v>
      </c>
      <c r="B24" s="121" t="s">
        <v>327</v>
      </c>
      <c r="C24" s="119">
        <v>1</v>
      </c>
      <c r="D24" s="119">
        <v>4745</v>
      </c>
      <c r="E24" s="119"/>
      <c r="F24" s="119"/>
      <c r="G24" s="119"/>
      <c r="H24" s="119"/>
      <c r="I24" s="119">
        <f>D24+E24+G24</f>
        <v>4745</v>
      </c>
      <c r="J24" s="122">
        <f>I24*C24</f>
        <v>4745</v>
      </c>
    </row>
    <row r="25" spans="1:10" ht="33" customHeight="1" thickBot="1" x14ac:dyDescent="0.3">
      <c r="A25" s="120">
        <v>11</v>
      </c>
      <c r="B25" s="121" t="s">
        <v>70</v>
      </c>
      <c r="C25" s="119">
        <v>11.3</v>
      </c>
      <c r="D25" s="119">
        <v>4195</v>
      </c>
      <c r="E25" s="119"/>
      <c r="F25" s="119"/>
      <c r="G25" s="119"/>
      <c r="H25" s="119">
        <f>D25*10%</f>
        <v>419.5</v>
      </c>
      <c r="I25" s="119">
        <f>D25+H25</f>
        <v>4614.5</v>
      </c>
      <c r="J25" s="122">
        <f t="shared" ref="J25" si="7">C25*I25</f>
        <v>52143.850000000006</v>
      </c>
    </row>
    <row r="26" spans="1:10" ht="48.75" customHeight="1" thickBot="1" x14ac:dyDescent="0.3">
      <c r="A26" s="120">
        <v>12</v>
      </c>
      <c r="B26" s="121" t="s">
        <v>16</v>
      </c>
      <c r="C26" s="119">
        <v>1</v>
      </c>
      <c r="D26" s="119">
        <v>3934</v>
      </c>
      <c r="E26" s="119"/>
      <c r="F26" s="119"/>
      <c r="G26" s="119"/>
      <c r="H26" s="119"/>
      <c r="I26" s="119">
        <f>D26</f>
        <v>3934</v>
      </c>
      <c r="J26" s="122">
        <f>D26*C26</f>
        <v>3934</v>
      </c>
    </row>
    <row r="27" spans="1:10" ht="48" thickBot="1" x14ac:dyDescent="0.3">
      <c r="A27" s="120">
        <v>13</v>
      </c>
      <c r="B27" s="68" t="s">
        <v>317</v>
      </c>
      <c r="C27" s="119">
        <v>1.5</v>
      </c>
      <c r="D27" s="119">
        <v>3934</v>
      </c>
      <c r="E27" s="119"/>
      <c r="F27" s="119"/>
      <c r="G27" s="119"/>
      <c r="H27" s="119"/>
      <c r="I27" s="119">
        <f>D27+E27+H27</f>
        <v>3934</v>
      </c>
      <c r="J27" s="122">
        <f>I27*C27</f>
        <v>5901</v>
      </c>
    </row>
    <row r="28" spans="1:10" ht="24.75" customHeight="1" thickBot="1" x14ac:dyDescent="0.3">
      <c r="A28" s="120">
        <v>14</v>
      </c>
      <c r="B28" s="121" t="s">
        <v>76</v>
      </c>
      <c r="C28" s="119">
        <v>2</v>
      </c>
      <c r="D28" s="119">
        <v>4195</v>
      </c>
      <c r="E28" s="119"/>
      <c r="F28" s="119"/>
      <c r="G28" s="119"/>
      <c r="H28" s="119">
        <f>D28*12%</f>
        <v>503.4</v>
      </c>
      <c r="I28" s="119">
        <f>D28+H28</f>
        <v>4698.3999999999996</v>
      </c>
      <c r="J28" s="122">
        <f t="shared" ref="J28:J36" si="8">C28*I28</f>
        <v>9396.7999999999993</v>
      </c>
    </row>
    <row r="29" spans="1:10" ht="30.75" customHeight="1" thickBot="1" x14ac:dyDescent="0.3">
      <c r="A29" s="120">
        <v>15</v>
      </c>
      <c r="B29" s="121" t="s">
        <v>20</v>
      </c>
      <c r="C29" s="119">
        <v>1.75</v>
      </c>
      <c r="D29" s="65">
        <v>2893</v>
      </c>
      <c r="E29" s="119"/>
      <c r="F29" s="119"/>
      <c r="G29" s="119"/>
      <c r="H29" s="119">
        <f>D29*12%</f>
        <v>347.15999999999997</v>
      </c>
      <c r="I29" s="119">
        <f>D29+H29</f>
        <v>3240.16</v>
      </c>
      <c r="J29" s="122">
        <f t="shared" si="8"/>
        <v>5670.28</v>
      </c>
    </row>
    <row r="30" spans="1:10" ht="42.75" customHeight="1" thickBot="1" x14ac:dyDescent="0.3">
      <c r="A30" s="120">
        <v>16</v>
      </c>
      <c r="B30" s="142" t="s">
        <v>51</v>
      </c>
      <c r="C30" s="119">
        <v>0.15</v>
      </c>
      <c r="D30" s="119">
        <v>3934</v>
      </c>
      <c r="E30" s="119"/>
      <c r="F30" s="119"/>
      <c r="G30" s="119"/>
      <c r="H30" s="119"/>
      <c r="I30" s="119">
        <f>D30+E30+H30</f>
        <v>3934</v>
      </c>
      <c r="J30" s="122">
        <f>I30*C30</f>
        <v>590.1</v>
      </c>
    </row>
    <row r="31" spans="1:10" ht="16.5" thickBot="1" x14ac:dyDescent="0.3">
      <c r="A31" s="120">
        <v>17</v>
      </c>
      <c r="B31" s="121" t="s">
        <v>67</v>
      </c>
      <c r="C31" s="119">
        <v>0.5</v>
      </c>
      <c r="D31" s="119">
        <v>2893</v>
      </c>
      <c r="E31" s="119"/>
      <c r="F31" s="119"/>
      <c r="G31" s="119"/>
      <c r="H31" s="119"/>
      <c r="I31" s="119">
        <v>2893</v>
      </c>
      <c r="J31" s="122">
        <f>D31*C31</f>
        <v>1446.5</v>
      </c>
    </row>
    <row r="32" spans="1:10" ht="48" thickBot="1" x14ac:dyDescent="0.3">
      <c r="A32" s="120">
        <v>18</v>
      </c>
      <c r="B32" s="121" t="s">
        <v>23</v>
      </c>
      <c r="C32" s="119">
        <v>1.25</v>
      </c>
      <c r="D32" s="119">
        <v>2893</v>
      </c>
      <c r="E32" s="119"/>
      <c r="F32" s="119"/>
      <c r="G32" s="119"/>
      <c r="H32" s="119">
        <f>D32*10%</f>
        <v>289.3</v>
      </c>
      <c r="I32" s="119">
        <f>D32+H32</f>
        <v>3182.3</v>
      </c>
      <c r="J32" s="122">
        <f t="shared" si="8"/>
        <v>3977.875</v>
      </c>
    </row>
    <row r="33" spans="1:10" ht="16.5" thickBot="1" x14ac:dyDescent="0.3">
      <c r="A33" s="120">
        <v>19</v>
      </c>
      <c r="B33" s="121" t="s">
        <v>77</v>
      </c>
      <c r="C33" s="119">
        <v>0.5</v>
      </c>
      <c r="D33" s="119">
        <v>3674</v>
      </c>
      <c r="E33" s="119"/>
      <c r="F33" s="119"/>
      <c r="G33" s="119"/>
      <c r="H33" s="119"/>
      <c r="I33" s="119">
        <f>D33+E33+H33</f>
        <v>3674</v>
      </c>
      <c r="J33" s="122">
        <f>I33*C33</f>
        <v>1837</v>
      </c>
    </row>
    <row r="34" spans="1:10" ht="16.5" thickBot="1" x14ac:dyDescent="0.3">
      <c r="A34" s="120">
        <v>20</v>
      </c>
      <c r="B34" s="121" t="s">
        <v>78</v>
      </c>
      <c r="C34" s="119">
        <v>1</v>
      </c>
      <c r="D34" s="119">
        <v>3153</v>
      </c>
      <c r="E34" s="119"/>
      <c r="F34" s="119"/>
      <c r="G34" s="119"/>
      <c r="H34" s="119"/>
      <c r="I34" s="119">
        <f>D34+E34+H34</f>
        <v>3153</v>
      </c>
      <c r="J34" s="122">
        <f>I34*C34</f>
        <v>3153</v>
      </c>
    </row>
    <row r="35" spans="1:10" ht="16.5" thickBot="1" x14ac:dyDescent="0.3">
      <c r="A35" s="120">
        <v>21</v>
      </c>
      <c r="B35" s="121" t="s">
        <v>80</v>
      </c>
      <c r="C35" s="119">
        <v>2</v>
      </c>
      <c r="D35" s="119">
        <v>2893</v>
      </c>
      <c r="E35" s="119"/>
      <c r="F35" s="119"/>
      <c r="G35" s="119"/>
      <c r="H35" s="119"/>
      <c r="I35" s="119">
        <f>D35+E35+H35</f>
        <v>2893</v>
      </c>
      <c r="J35" s="122">
        <f>I35*C35</f>
        <v>5786</v>
      </c>
    </row>
    <row r="36" spans="1:10" ht="16.5" thickBot="1" x14ac:dyDescent="0.3">
      <c r="A36" s="120">
        <v>22</v>
      </c>
      <c r="B36" s="121" t="s">
        <v>68</v>
      </c>
      <c r="C36" s="119">
        <v>0.25</v>
      </c>
      <c r="D36" s="119">
        <v>3153</v>
      </c>
      <c r="E36" s="119"/>
      <c r="F36" s="119"/>
      <c r="G36" s="119"/>
      <c r="H36" s="119"/>
      <c r="I36" s="119">
        <f>D36+H36</f>
        <v>3153</v>
      </c>
      <c r="J36" s="122">
        <f t="shared" si="8"/>
        <v>788.25</v>
      </c>
    </row>
    <row r="37" spans="1:10" ht="15.75" x14ac:dyDescent="0.25">
      <c r="A37" s="165"/>
      <c r="B37" s="166" t="s">
        <v>29</v>
      </c>
      <c r="C37" s="160">
        <f>C14+C15+C16+C18+C19+C20+C21+C22+C23+C24+C25+C26+C27+C28+C29+C30+C31+C32+C33+C34+C35+C36</f>
        <v>51.5</v>
      </c>
      <c r="D37" s="160"/>
      <c r="E37" s="160"/>
      <c r="F37" s="113"/>
      <c r="G37" s="160"/>
      <c r="H37" s="160"/>
      <c r="I37" s="113"/>
      <c r="J37" s="161">
        <f>J14+J15+J16+J18+J19+J20+J21+J22+J23+J24+J25+J26+J27+J28+J29+J30+J31+J32+J33+J34+J35+J36</f>
        <v>363058.50900000002</v>
      </c>
    </row>
    <row r="38" spans="1:10" ht="16.5" thickBot="1" x14ac:dyDescent="0.3">
      <c r="A38" s="157"/>
      <c r="B38" s="164"/>
      <c r="C38" s="159"/>
      <c r="D38" s="159"/>
      <c r="E38" s="159"/>
      <c r="F38" s="112"/>
      <c r="G38" s="159"/>
      <c r="H38" s="159"/>
      <c r="I38" s="112"/>
      <c r="J38" s="155"/>
    </row>
    <row r="39" spans="1:10" ht="15.75" x14ac:dyDescent="0.25">
      <c r="A39" s="47"/>
      <c r="B39" s="118"/>
      <c r="C39" s="47"/>
      <c r="D39" s="47"/>
      <c r="E39" s="47"/>
      <c r="F39" s="47"/>
      <c r="G39" s="47"/>
      <c r="H39" s="47"/>
      <c r="I39" s="47"/>
      <c r="J39" s="47"/>
    </row>
    <row r="40" spans="1:10" ht="32.25" customHeight="1" x14ac:dyDescent="0.25">
      <c r="A40" s="106"/>
      <c r="B40" s="153" t="s">
        <v>30</v>
      </c>
      <c r="C40" s="153"/>
      <c r="D40" s="153"/>
      <c r="E40" s="153"/>
      <c r="F40" s="153" t="s">
        <v>81</v>
      </c>
      <c r="G40" s="153"/>
      <c r="H40" s="153"/>
      <c r="I40" s="153"/>
      <c r="J40" s="106"/>
    </row>
    <row r="41" spans="1:10" ht="33" customHeight="1" x14ac:dyDescent="0.25">
      <c r="A41" s="106"/>
      <c r="B41" s="153" t="s">
        <v>31</v>
      </c>
      <c r="C41" s="153"/>
      <c r="D41" s="153"/>
      <c r="E41" s="153"/>
      <c r="F41" s="153" t="s">
        <v>58</v>
      </c>
      <c r="G41" s="153"/>
      <c r="H41" s="153"/>
      <c r="I41" s="153"/>
      <c r="J41" s="106"/>
    </row>
    <row r="42" spans="1:10" ht="32.25" customHeight="1" x14ac:dyDescent="0.25">
      <c r="A42" s="106"/>
      <c r="B42" s="153" t="s">
        <v>32</v>
      </c>
      <c r="C42" s="153"/>
      <c r="D42" s="153"/>
      <c r="E42" s="153"/>
      <c r="F42" s="153"/>
      <c r="G42" s="153"/>
      <c r="H42" s="153"/>
      <c r="I42" s="153"/>
      <c r="J42" s="106"/>
    </row>
    <row r="43" spans="1:10" ht="15.75" customHeight="1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</row>
    <row r="44" spans="1:10" s="25" customFormat="1" x14ac:dyDescent="0.25"/>
    <row r="45" spans="1:10" s="25" customFormat="1" x14ac:dyDescent="0.25"/>
    <row r="46" spans="1:10" s="25" customFormat="1" x14ac:dyDescent="0.25">
      <c r="A46" s="4"/>
      <c r="B46" s="4"/>
      <c r="C46" s="4"/>
      <c r="D46" s="4"/>
      <c r="E46" s="4"/>
      <c r="F46"/>
      <c r="G46"/>
      <c r="H46"/>
      <c r="I46"/>
      <c r="J46"/>
    </row>
    <row r="47" spans="1:10" s="25" customFormat="1" x14ac:dyDescent="0.25">
      <c r="A47" s="4"/>
      <c r="B47" s="4"/>
      <c r="C47" s="4"/>
      <c r="D47" s="4"/>
      <c r="E47" s="4"/>
      <c r="F47"/>
      <c r="G47"/>
      <c r="H47"/>
      <c r="I47"/>
      <c r="J47"/>
    </row>
    <row r="48" spans="1:10" s="25" customFormat="1" x14ac:dyDescent="0.25">
      <c r="A48"/>
      <c r="B48" s="26"/>
      <c r="C48"/>
      <c r="D48"/>
      <c r="E48"/>
      <c r="F48"/>
      <c r="G48"/>
      <c r="H48"/>
      <c r="I48"/>
      <c r="J48"/>
    </row>
    <row r="49" spans="1:10" s="25" customFormat="1" x14ac:dyDescent="0.25">
      <c r="A49"/>
      <c r="B49" s="26"/>
      <c r="C49"/>
      <c r="D49"/>
      <c r="E49"/>
      <c r="F49"/>
      <c r="G49"/>
      <c r="H49"/>
      <c r="I49"/>
      <c r="J49"/>
    </row>
  </sheetData>
  <mergeCells count="41">
    <mergeCell ref="A3:D3"/>
    <mergeCell ref="J16:J17"/>
    <mergeCell ref="F12:F13"/>
    <mergeCell ref="I12:I13"/>
    <mergeCell ref="A12:A13"/>
    <mergeCell ref="B12:B13"/>
    <mergeCell ref="C12:C13"/>
    <mergeCell ref="D12:D13"/>
    <mergeCell ref="E12:E13"/>
    <mergeCell ref="G12:G13"/>
    <mergeCell ref="H12:H13"/>
    <mergeCell ref="A4:D4"/>
    <mergeCell ref="G3:J3"/>
    <mergeCell ref="H4:J4"/>
    <mergeCell ref="B42:E42"/>
    <mergeCell ref="F42:I42"/>
    <mergeCell ref="G37:G38"/>
    <mergeCell ref="H37:H38"/>
    <mergeCell ref="J37:J38"/>
    <mergeCell ref="B40:E40"/>
    <mergeCell ref="F40:I40"/>
    <mergeCell ref="B37:B38"/>
    <mergeCell ref="C37:C38"/>
    <mergeCell ref="D37:D38"/>
    <mergeCell ref="E37:E38"/>
    <mergeCell ref="I1:J1"/>
    <mergeCell ref="B41:E41"/>
    <mergeCell ref="F41:I41"/>
    <mergeCell ref="A37:A38"/>
    <mergeCell ref="J12:J13"/>
    <mergeCell ref="A16:A17"/>
    <mergeCell ref="C16:C17"/>
    <mergeCell ref="D16:D17"/>
    <mergeCell ref="E16:E17"/>
    <mergeCell ref="F16:F17"/>
    <mergeCell ref="G16:G17"/>
    <mergeCell ref="H16:H17"/>
    <mergeCell ref="I16:I17"/>
    <mergeCell ref="A7:J7"/>
    <mergeCell ref="A8:J8"/>
    <mergeCell ref="A10:J10"/>
  </mergeCells>
  <pageMargins left="0.7" right="0.7" top="0.75" bottom="0.75" header="0.3" footer="0.3"/>
  <pageSetup paperSize="9" scale="66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activeCell="A8" sqref="A8:J8"/>
    </sheetView>
  </sheetViews>
  <sheetFormatPr defaultRowHeight="15" x14ac:dyDescent="0.25"/>
  <cols>
    <col min="1" max="1" width="4.42578125" customWidth="1"/>
    <col min="2" max="2" width="25.140625" style="26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21.75" customHeight="1" x14ac:dyDescent="0.25">
      <c r="A1" s="47"/>
      <c r="B1" s="116"/>
      <c r="C1" s="116"/>
      <c r="D1" s="47"/>
      <c r="E1" s="47"/>
      <c r="F1" s="49"/>
      <c r="G1" s="49"/>
      <c r="H1" s="49"/>
      <c r="I1" s="170" t="s">
        <v>261</v>
      </c>
      <c r="J1" s="170"/>
    </row>
    <row r="2" spans="1:10" ht="15.75" x14ac:dyDescent="0.25">
      <c r="A2" s="47"/>
      <c r="B2" s="116"/>
      <c r="C2" s="116"/>
      <c r="D2" s="47"/>
      <c r="E2" s="47"/>
      <c r="F2" s="50"/>
      <c r="G2" s="49"/>
      <c r="H2" s="49"/>
      <c r="I2" s="49"/>
      <c r="J2" s="47"/>
    </row>
    <row r="3" spans="1:10" ht="66" customHeight="1" x14ac:dyDescent="0.25">
      <c r="A3" s="169" t="s">
        <v>196</v>
      </c>
      <c r="B3" s="169"/>
      <c r="C3" s="169"/>
      <c r="D3" s="169"/>
      <c r="E3" s="47"/>
      <c r="F3" s="50"/>
      <c r="G3" s="170" t="s">
        <v>325</v>
      </c>
      <c r="H3" s="170"/>
      <c r="I3" s="170"/>
      <c r="J3" s="170"/>
    </row>
    <row r="4" spans="1:10" ht="19.5" customHeight="1" x14ac:dyDescent="0.25">
      <c r="A4" s="47"/>
      <c r="B4" s="167" t="s">
        <v>179</v>
      </c>
      <c r="C4" s="167"/>
      <c r="D4" s="47"/>
      <c r="E4" s="47"/>
      <c r="F4" s="50"/>
      <c r="G4" s="50"/>
      <c r="H4" s="50"/>
      <c r="I4" s="171" t="s">
        <v>52</v>
      </c>
      <c r="J4" s="171"/>
    </row>
    <row r="5" spans="1:10" ht="19.5" customHeight="1" x14ac:dyDescent="0.25">
      <c r="A5" s="47"/>
      <c r="B5" s="116"/>
      <c r="C5" s="116"/>
      <c r="D5" s="47"/>
      <c r="E5" s="47"/>
      <c r="F5" s="50"/>
      <c r="G5" s="50"/>
      <c r="H5" s="50"/>
      <c r="I5" s="50"/>
      <c r="J5" s="47"/>
    </row>
    <row r="6" spans="1:10" ht="19.5" customHeight="1" x14ac:dyDescent="0.25">
      <c r="A6" s="47"/>
      <c r="B6" s="116"/>
      <c r="C6" s="116"/>
      <c r="D6" s="47"/>
      <c r="E6" s="47"/>
      <c r="F6" s="50"/>
      <c r="G6" s="50"/>
      <c r="H6" s="50"/>
      <c r="I6" s="50"/>
      <c r="J6" s="47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8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5.75" hidden="1" x14ac:dyDescent="0.25">
      <c r="A9" s="47"/>
      <c r="B9" s="118"/>
      <c r="C9" s="47"/>
      <c r="D9" s="47"/>
      <c r="E9" s="47"/>
      <c r="F9" s="47"/>
      <c r="G9" s="47"/>
      <c r="H9" s="47"/>
      <c r="I9" s="47"/>
      <c r="J9" s="47"/>
    </row>
    <row r="10" spans="1:10" ht="29.25" customHeight="1" x14ac:dyDescent="0.25">
      <c r="A10" s="168" t="s">
        <v>82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6.5" customHeight="1" thickBot="1" x14ac:dyDescent="0.3">
      <c r="A11" s="47"/>
      <c r="B11" s="11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55.5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32.25" thickBot="1" x14ac:dyDescent="0.3">
      <c r="A14" s="110">
        <v>1</v>
      </c>
      <c r="B14" s="46" t="s">
        <v>59</v>
      </c>
      <c r="C14" s="10">
        <v>1</v>
      </c>
      <c r="D14" s="10">
        <v>8071</v>
      </c>
      <c r="E14" s="10">
        <f>D14*10%</f>
        <v>807.1</v>
      </c>
      <c r="F14" s="10">
        <f>D14+E14</f>
        <v>8878.1</v>
      </c>
      <c r="G14" s="10">
        <f>F14*30%</f>
        <v>2663.43</v>
      </c>
      <c r="H14" s="10"/>
      <c r="I14" s="10">
        <f>D14+E14+G14+H14</f>
        <v>11541.53</v>
      </c>
      <c r="J14" s="8">
        <f>I14*C14</f>
        <v>11541.53</v>
      </c>
    </row>
    <row r="15" spans="1:10" ht="33.75" customHeight="1" thickBot="1" x14ac:dyDescent="0.3">
      <c r="A15" s="110">
        <v>2</v>
      </c>
      <c r="B15" s="46" t="s">
        <v>60</v>
      </c>
      <c r="C15" s="10">
        <v>1</v>
      </c>
      <c r="D15" s="10">
        <v>5005</v>
      </c>
      <c r="E15" s="10"/>
      <c r="F15" s="10">
        <f t="shared" ref="F15:F21" si="0">D15+E15</f>
        <v>5005</v>
      </c>
      <c r="G15" s="10">
        <f>F15*30%</f>
        <v>1501.5</v>
      </c>
      <c r="H15" s="10"/>
      <c r="I15" s="10">
        <f>F15+G15+H15</f>
        <v>6506.5</v>
      </c>
      <c r="J15" s="8">
        <f>I15*C15</f>
        <v>6506.5</v>
      </c>
    </row>
    <row r="16" spans="1:10" ht="2.25" customHeight="1" x14ac:dyDescent="0.25">
      <c r="A16" s="156">
        <v>3</v>
      </c>
      <c r="B16" s="68"/>
      <c r="C16" s="158">
        <v>4.5</v>
      </c>
      <c r="D16" s="158">
        <v>7001</v>
      </c>
      <c r="E16" s="158">
        <f>D16*10%</f>
        <v>700.1</v>
      </c>
      <c r="F16" s="158">
        <f t="shared" si="0"/>
        <v>7701.1</v>
      </c>
      <c r="G16" s="158">
        <f>F16*30%</f>
        <v>2310.33</v>
      </c>
      <c r="H16" s="158"/>
      <c r="I16" s="158">
        <f>F16+G16</f>
        <v>10011.43</v>
      </c>
      <c r="J16" s="154">
        <f>C16*I16</f>
        <v>45051.434999999998</v>
      </c>
    </row>
    <row r="17" spans="1:10" ht="18" customHeight="1" thickBot="1" x14ac:dyDescent="0.3">
      <c r="A17" s="157"/>
      <c r="B17" s="46" t="s">
        <v>66</v>
      </c>
      <c r="C17" s="159"/>
      <c r="D17" s="159"/>
      <c r="E17" s="159"/>
      <c r="F17" s="159"/>
      <c r="G17" s="159"/>
      <c r="H17" s="159"/>
      <c r="I17" s="159"/>
      <c r="J17" s="155"/>
    </row>
    <row r="18" spans="1:10" ht="0.75" customHeight="1" thickBot="1" x14ac:dyDescent="0.3">
      <c r="A18" s="110">
        <v>4</v>
      </c>
      <c r="B18" s="46" t="s">
        <v>62</v>
      </c>
      <c r="C18" s="10">
        <v>0</v>
      </c>
      <c r="D18" s="10">
        <v>0</v>
      </c>
      <c r="E18" s="10">
        <f>D18*10%</f>
        <v>0</v>
      </c>
      <c r="F18" s="10">
        <f>D18+E18</f>
        <v>0</v>
      </c>
      <c r="G18" s="10">
        <f>F18*30%</f>
        <v>0</v>
      </c>
      <c r="H18" s="10"/>
      <c r="I18" s="10">
        <f>F18+G18</f>
        <v>0</v>
      </c>
      <c r="J18" s="8">
        <f>I18*C18</f>
        <v>0</v>
      </c>
    </row>
    <row r="19" spans="1:10" ht="32.25" hidden="1" thickBot="1" x14ac:dyDescent="0.3">
      <c r="A19" s="110">
        <v>5</v>
      </c>
      <c r="B19" s="46" t="s">
        <v>64</v>
      </c>
      <c r="C19" s="10">
        <v>0</v>
      </c>
      <c r="D19" s="10">
        <v>0</v>
      </c>
      <c r="E19" s="10">
        <v>0</v>
      </c>
      <c r="F19" s="10">
        <f t="shared" ref="F19:F20" si="1">D19+E19</f>
        <v>0</v>
      </c>
      <c r="G19" s="10">
        <f t="shared" ref="G19:G20" si="2">F19*30%</f>
        <v>0</v>
      </c>
      <c r="H19" s="10"/>
      <c r="I19" s="10">
        <f t="shared" ref="I19:I20" si="3">F19+G19</f>
        <v>0</v>
      </c>
      <c r="J19" s="8">
        <f t="shared" ref="J19:J20" si="4">I19*C19</f>
        <v>0</v>
      </c>
    </row>
    <row r="20" spans="1:10" ht="28.5" customHeight="1" thickBot="1" x14ac:dyDescent="0.3">
      <c r="A20" s="110">
        <v>4</v>
      </c>
      <c r="B20" s="46" t="s">
        <v>312</v>
      </c>
      <c r="C20" s="10">
        <v>0.75</v>
      </c>
      <c r="D20" s="10">
        <v>6133</v>
      </c>
      <c r="E20" s="10">
        <f t="shared" ref="E20" si="5">D20*10%</f>
        <v>613.30000000000007</v>
      </c>
      <c r="F20" s="10">
        <f t="shared" si="1"/>
        <v>6746.3</v>
      </c>
      <c r="G20" s="10">
        <f t="shared" si="2"/>
        <v>2023.8899999999999</v>
      </c>
      <c r="H20" s="10"/>
      <c r="I20" s="10">
        <f t="shared" si="3"/>
        <v>8770.19</v>
      </c>
      <c r="J20" s="8">
        <f t="shared" si="4"/>
        <v>6577.6424999999999</v>
      </c>
    </row>
    <row r="21" spans="1:10" ht="15" hidden="1" customHeight="1" thickBot="1" x14ac:dyDescent="0.3">
      <c r="A21" s="110">
        <v>7</v>
      </c>
      <c r="B21" s="46" t="s">
        <v>61</v>
      </c>
      <c r="C21" s="10">
        <v>0</v>
      </c>
      <c r="D21" s="10">
        <v>0</v>
      </c>
      <c r="E21" s="10">
        <v>0</v>
      </c>
      <c r="F21" s="10">
        <f t="shared" si="0"/>
        <v>0</v>
      </c>
      <c r="G21" s="10">
        <f>F21*30%</f>
        <v>0</v>
      </c>
      <c r="H21" s="10"/>
      <c r="I21" s="10">
        <f>F21+G21</f>
        <v>0</v>
      </c>
      <c r="J21" s="8">
        <f>I21*C21</f>
        <v>0</v>
      </c>
    </row>
    <row r="22" spans="1:10" ht="28.5" hidden="1" customHeight="1" thickBot="1" x14ac:dyDescent="0.3">
      <c r="A22" s="110">
        <v>8</v>
      </c>
      <c r="B22" s="46" t="s">
        <v>65</v>
      </c>
      <c r="C22" s="10">
        <v>0</v>
      </c>
      <c r="D22" s="10">
        <v>0</v>
      </c>
      <c r="E22" s="10">
        <f>D22*10%</f>
        <v>0</v>
      </c>
      <c r="F22" s="10">
        <v>0</v>
      </c>
      <c r="G22" s="10">
        <f>F22*30%</f>
        <v>0</v>
      </c>
      <c r="H22" s="10"/>
      <c r="I22" s="10">
        <f>F22+G22</f>
        <v>0</v>
      </c>
      <c r="J22" s="8">
        <f>I22*C22</f>
        <v>0</v>
      </c>
    </row>
    <row r="23" spans="1:10" ht="15" hidden="1" customHeight="1" thickBot="1" x14ac:dyDescent="0.3">
      <c r="A23" s="110">
        <v>9</v>
      </c>
      <c r="B23" s="46"/>
      <c r="C23" s="10">
        <v>0</v>
      </c>
      <c r="D23" s="10">
        <v>0</v>
      </c>
      <c r="E23" s="10">
        <f>D23*10%</f>
        <v>0</v>
      </c>
      <c r="F23" s="10">
        <f>D23+E23</f>
        <v>0</v>
      </c>
      <c r="G23" s="10">
        <f>F23*30%</f>
        <v>0</v>
      </c>
      <c r="H23" s="10"/>
      <c r="I23" s="10">
        <f>F23+G23</f>
        <v>0</v>
      </c>
      <c r="J23" s="8">
        <f t="shared" ref="J23" si="6">C23*I23</f>
        <v>0</v>
      </c>
    </row>
    <row r="24" spans="1:10" ht="33" customHeight="1" thickBot="1" x14ac:dyDescent="0.3">
      <c r="A24" s="110">
        <v>5</v>
      </c>
      <c r="B24" s="46" t="s">
        <v>327</v>
      </c>
      <c r="C24" s="10">
        <v>0.5</v>
      </c>
      <c r="D24" s="10">
        <v>4745</v>
      </c>
      <c r="E24" s="10"/>
      <c r="F24" s="10"/>
      <c r="G24" s="10"/>
      <c r="H24" s="10"/>
      <c r="I24" s="10">
        <f>D24+E24+G24</f>
        <v>4745</v>
      </c>
      <c r="J24" s="8">
        <f>I24*C24</f>
        <v>2372.5</v>
      </c>
    </row>
    <row r="25" spans="1:10" ht="15" hidden="1" customHeight="1" thickBot="1" x14ac:dyDescent="0.3">
      <c r="A25" s="110">
        <v>11</v>
      </c>
      <c r="B25" s="46"/>
      <c r="C25" s="10"/>
      <c r="D25" s="10"/>
      <c r="E25" s="10"/>
      <c r="F25" s="10"/>
      <c r="G25" s="10"/>
      <c r="H25" s="10"/>
      <c r="I25" s="10"/>
      <c r="J25" s="8"/>
    </row>
    <row r="26" spans="1:10" ht="41.25" hidden="1" customHeight="1" thickBot="1" x14ac:dyDescent="0.3">
      <c r="A26" s="110">
        <v>12</v>
      </c>
      <c r="B26" s="46" t="s">
        <v>16</v>
      </c>
      <c r="C26" s="10">
        <v>0</v>
      </c>
      <c r="D26" s="10">
        <v>0</v>
      </c>
      <c r="E26" s="10"/>
      <c r="F26" s="10"/>
      <c r="G26" s="10">
        <f t="shared" ref="G26:G34" si="7">F26*30%</f>
        <v>0</v>
      </c>
      <c r="H26" s="10"/>
      <c r="I26" s="10"/>
      <c r="J26" s="8">
        <f>D26*C26</f>
        <v>0</v>
      </c>
    </row>
    <row r="27" spans="1:10" ht="48" thickBot="1" x14ac:dyDescent="0.3">
      <c r="A27" s="110">
        <v>6</v>
      </c>
      <c r="B27" s="68" t="s">
        <v>317</v>
      </c>
      <c r="C27" s="119">
        <v>1.5</v>
      </c>
      <c r="D27" s="119">
        <v>3934</v>
      </c>
      <c r="E27" s="119"/>
      <c r="F27" s="119"/>
      <c r="G27" s="119"/>
      <c r="H27" s="119"/>
      <c r="I27" s="119">
        <f>D27+E27+H27</f>
        <v>3934</v>
      </c>
      <c r="J27" s="8">
        <f>I27*C27</f>
        <v>5901</v>
      </c>
    </row>
    <row r="28" spans="1:10" ht="16.5" customHeight="1" thickBot="1" x14ac:dyDescent="0.3">
      <c r="A28" s="110">
        <v>7</v>
      </c>
      <c r="B28" s="46" t="s">
        <v>19</v>
      </c>
      <c r="C28" s="119">
        <v>1</v>
      </c>
      <c r="D28" s="119">
        <v>4195</v>
      </c>
      <c r="E28" s="119"/>
      <c r="F28" s="119"/>
      <c r="G28" s="119"/>
      <c r="H28" s="119">
        <f>D28*12%</f>
        <v>503.4</v>
      </c>
      <c r="I28" s="119">
        <f>D28+H28</f>
        <v>4698.3999999999996</v>
      </c>
      <c r="J28" s="8">
        <f t="shared" ref="J28:J34" si="8">C28*I28</f>
        <v>4698.3999999999996</v>
      </c>
    </row>
    <row r="29" spans="1:10" ht="21.75" customHeight="1" thickBot="1" x14ac:dyDescent="0.3">
      <c r="A29" s="110">
        <v>8</v>
      </c>
      <c r="B29" s="46" t="s">
        <v>20</v>
      </c>
      <c r="C29" s="119">
        <v>0.5</v>
      </c>
      <c r="D29" s="65">
        <v>2893</v>
      </c>
      <c r="E29" s="119"/>
      <c r="F29" s="119"/>
      <c r="G29" s="119"/>
      <c r="H29" s="119">
        <f>D29*12%</f>
        <v>347.15999999999997</v>
      </c>
      <c r="I29" s="119">
        <f>D29+H29</f>
        <v>3240.16</v>
      </c>
      <c r="J29" s="8">
        <f t="shared" si="8"/>
        <v>1620.08</v>
      </c>
    </row>
    <row r="30" spans="1:10" ht="25.5" customHeight="1" thickBot="1" x14ac:dyDescent="0.3">
      <c r="A30" s="110">
        <v>9</v>
      </c>
      <c r="B30" s="46" t="s">
        <v>72</v>
      </c>
      <c r="C30" s="119">
        <v>2</v>
      </c>
      <c r="D30" s="119">
        <v>2893</v>
      </c>
      <c r="E30" s="119"/>
      <c r="F30" s="119"/>
      <c r="G30" s="119"/>
      <c r="H30" s="119"/>
      <c r="I30" s="119">
        <f>D30</f>
        <v>2893</v>
      </c>
      <c r="J30" s="8">
        <f>D30*C30</f>
        <v>5786</v>
      </c>
    </row>
    <row r="31" spans="1:10" ht="16.5" hidden="1" thickBot="1" x14ac:dyDescent="0.3">
      <c r="A31" s="110">
        <v>17</v>
      </c>
      <c r="B31" s="46" t="s">
        <v>67</v>
      </c>
      <c r="C31" s="119">
        <v>0</v>
      </c>
      <c r="D31" s="119">
        <v>0</v>
      </c>
      <c r="E31" s="119"/>
      <c r="F31" s="119"/>
      <c r="G31" s="119">
        <f t="shared" si="7"/>
        <v>0</v>
      </c>
      <c r="H31" s="119"/>
      <c r="I31" s="119"/>
      <c r="J31" s="8">
        <f>2670*C31</f>
        <v>0</v>
      </c>
    </row>
    <row r="32" spans="1:10" ht="48" hidden="1" thickBot="1" x14ac:dyDescent="0.3">
      <c r="A32" s="110">
        <v>18</v>
      </c>
      <c r="B32" s="46" t="s">
        <v>23</v>
      </c>
      <c r="C32" s="119">
        <v>0</v>
      </c>
      <c r="D32" s="119">
        <v>0</v>
      </c>
      <c r="E32" s="119"/>
      <c r="F32" s="119"/>
      <c r="G32" s="119">
        <f t="shared" si="7"/>
        <v>0</v>
      </c>
      <c r="H32" s="119">
        <f>D32*10%</f>
        <v>0</v>
      </c>
      <c r="I32" s="119">
        <f>D32+H32</f>
        <v>0</v>
      </c>
      <c r="J32" s="8">
        <f t="shared" si="8"/>
        <v>0</v>
      </c>
    </row>
    <row r="33" spans="1:10" ht="32.25" thickBot="1" x14ac:dyDescent="0.3">
      <c r="A33" s="110">
        <v>10</v>
      </c>
      <c r="B33" s="46" t="s">
        <v>69</v>
      </c>
      <c r="C33" s="119">
        <v>3</v>
      </c>
      <c r="D33" s="119">
        <v>4195</v>
      </c>
      <c r="E33" s="119"/>
      <c r="F33" s="119"/>
      <c r="G33" s="119"/>
      <c r="H33" s="119">
        <f>D33*10%</f>
        <v>419.5</v>
      </c>
      <c r="I33" s="119">
        <f>D33+H33</f>
        <v>4614.5</v>
      </c>
      <c r="J33" s="8">
        <f t="shared" si="8"/>
        <v>13843.5</v>
      </c>
    </row>
    <row r="34" spans="1:10" ht="16.5" hidden="1" thickBot="1" x14ac:dyDescent="0.3">
      <c r="A34" s="115">
        <v>20</v>
      </c>
      <c r="B34" s="68" t="s">
        <v>68</v>
      </c>
      <c r="C34" s="10">
        <v>0</v>
      </c>
      <c r="D34" s="10">
        <v>0</v>
      </c>
      <c r="E34" s="10"/>
      <c r="F34" s="10"/>
      <c r="G34" s="10">
        <f t="shared" si="7"/>
        <v>0</v>
      </c>
      <c r="H34" s="10">
        <v>0</v>
      </c>
      <c r="I34" s="10">
        <f>D34+H34</f>
        <v>0</v>
      </c>
      <c r="J34" s="8">
        <f t="shared" si="8"/>
        <v>0</v>
      </c>
    </row>
    <row r="35" spans="1:10" ht="15.75" x14ac:dyDescent="0.25">
      <c r="A35" s="156"/>
      <c r="B35" s="163" t="s">
        <v>29</v>
      </c>
      <c r="C35" s="158">
        <f>C14+C15+C16+C18+C19+C20+C21+C22+C23+C24+C26+C27+C28+C29+C30+C31+C32+C33+C34</f>
        <v>15.75</v>
      </c>
      <c r="D35" s="158"/>
      <c r="E35" s="158"/>
      <c r="F35" s="111"/>
      <c r="G35" s="158"/>
      <c r="H35" s="158"/>
      <c r="I35" s="111"/>
      <c r="J35" s="154">
        <f>J14+J15+J16+J18+J19+J20+J21+J22+J23+J24+J26+J27+J28+J29+J30+J31+J32+J33+J34</f>
        <v>103898.58749999999</v>
      </c>
    </row>
    <row r="36" spans="1:10" ht="16.5" thickBot="1" x14ac:dyDescent="0.3">
      <c r="A36" s="157"/>
      <c r="B36" s="164"/>
      <c r="C36" s="159"/>
      <c r="D36" s="159"/>
      <c r="E36" s="159"/>
      <c r="F36" s="112"/>
      <c r="G36" s="159"/>
      <c r="H36" s="159"/>
      <c r="I36" s="112"/>
      <c r="J36" s="155"/>
    </row>
    <row r="37" spans="1:10" ht="15.75" x14ac:dyDescent="0.25">
      <c r="A37" s="47"/>
      <c r="B37" s="118"/>
      <c r="C37" s="47"/>
      <c r="D37" s="47"/>
      <c r="E37" s="47"/>
      <c r="F37" s="47"/>
      <c r="G37" s="47"/>
      <c r="H37" s="47"/>
      <c r="I37" s="47"/>
      <c r="J37" s="47"/>
    </row>
    <row r="38" spans="1:10" ht="33.75" customHeight="1" x14ac:dyDescent="0.25">
      <c r="A38" s="106"/>
      <c r="B38" s="153" t="s">
        <v>30</v>
      </c>
      <c r="C38" s="153"/>
      <c r="D38" s="153"/>
      <c r="E38" s="153"/>
      <c r="F38" s="153" t="s">
        <v>172</v>
      </c>
      <c r="G38" s="153"/>
      <c r="H38" s="153"/>
      <c r="I38" s="153"/>
      <c r="J38" s="106"/>
    </row>
    <row r="39" spans="1:10" ht="33.75" customHeight="1" x14ac:dyDescent="0.25">
      <c r="A39" s="106"/>
      <c r="B39" s="153" t="s">
        <v>31</v>
      </c>
      <c r="C39" s="153"/>
      <c r="D39" s="153"/>
      <c r="E39" s="153"/>
      <c r="F39" s="153" t="s">
        <v>58</v>
      </c>
      <c r="G39" s="153"/>
      <c r="H39" s="153"/>
      <c r="I39" s="153"/>
      <c r="J39" s="106"/>
    </row>
    <row r="40" spans="1:10" ht="29.25" customHeight="1" x14ac:dyDescent="0.25">
      <c r="A40" s="106"/>
      <c r="B40" s="153" t="s">
        <v>32</v>
      </c>
      <c r="C40" s="153"/>
      <c r="D40" s="153"/>
      <c r="E40" s="153"/>
      <c r="F40" s="153"/>
      <c r="G40" s="153"/>
      <c r="H40" s="153"/>
      <c r="I40" s="153"/>
      <c r="J40" s="106"/>
    </row>
    <row r="41" spans="1:10" ht="15.75" customHeight="1" x14ac:dyDescent="0.25">
      <c r="A41" s="106"/>
      <c r="B41" s="106"/>
      <c r="C41" s="106"/>
      <c r="D41" s="106"/>
      <c r="E41" s="106"/>
      <c r="F41" s="106"/>
      <c r="G41" s="106"/>
      <c r="H41" s="106"/>
      <c r="I41" s="106"/>
      <c r="J41" s="106"/>
    </row>
    <row r="42" spans="1:10" s="25" customFormat="1" x14ac:dyDescent="0.25"/>
    <row r="43" spans="1:10" s="25" customFormat="1" x14ac:dyDescent="0.25"/>
    <row r="44" spans="1:10" s="25" customFormat="1" x14ac:dyDescent="0.25">
      <c r="A44" s="4"/>
      <c r="B44" s="4"/>
      <c r="C44" s="4"/>
      <c r="D44" s="4"/>
      <c r="E44" s="4"/>
      <c r="F44"/>
      <c r="G44"/>
      <c r="H44"/>
      <c r="I44"/>
      <c r="J44"/>
    </row>
    <row r="45" spans="1:10" s="25" customFormat="1" x14ac:dyDescent="0.25">
      <c r="A45" s="4"/>
      <c r="B45" s="4"/>
      <c r="C45" s="4"/>
      <c r="D45" s="4"/>
      <c r="E45" s="4"/>
      <c r="F45"/>
      <c r="G45"/>
      <c r="H45"/>
      <c r="I45"/>
      <c r="J45"/>
    </row>
    <row r="46" spans="1:10" s="25" customFormat="1" x14ac:dyDescent="0.25">
      <c r="A46"/>
      <c r="B46" s="26"/>
      <c r="C46"/>
      <c r="D46"/>
      <c r="E46"/>
      <c r="F46"/>
      <c r="G46"/>
      <c r="H46"/>
      <c r="I46"/>
      <c r="J46"/>
    </row>
    <row r="47" spans="1:10" s="25" customFormat="1" x14ac:dyDescent="0.25">
      <c r="A47"/>
      <c r="B47" s="26"/>
      <c r="C47"/>
      <c r="D47"/>
      <c r="E47"/>
      <c r="F47"/>
      <c r="G47"/>
      <c r="H47"/>
      <c r="I47"/>
      <c r="J47"/>
    </row>
  </sheetData>
  <mergeCells count="41">
    <mergeCell ref="G3:J3"/>
    <mergeCell ref="I4:J4"/>
    <mergeCell ref="A3:D3"/>
    <mergeCell ref="A12:A13"/>
    <mergeCell ref="B12:B13"/>
    <mergeCell ref="C12:C13"/>
    <mergeCell ref="D12:D13"/>
    <mergeCell ref="B4:C4"/>
    <mergeCell ref="D16:D17"/>
    <mergeCell ref="E16:E17"/>
    <mergeCell ref="F16:F17"/>
    <mergeCell ref="A8:J8"/>
    <mergeCell ref="A10:J10"/>
    <mergeCell ref="E12:E13"/>
    <mergeCell ref="B40:E40"/>
    <mergeCell ref="F40:I40"/>
    <mergeCell ref="G35:G36"/>
    <mergeCell ref="H35:H36"/>
    <mergeCell ref="J35:J36"/>
    <mergeCell ref="B38:E38"/>
    <mergeCell ref="F38:I38"/>
    <mergeCell ref="B35:B36"/>
    <mergeCell ref="C35:C36"/>
    <mergeCell ref="D35:D36"/>
    <mergeCell ref="E35:E36"/>
    <mergeCell ref="I1:J1"/>
    <mergeCell ref="B39:E39"/>
    <mergeCell ref="F39:I39"/>
    <mergeCell ref="J12:J13"/>
    <mergeCell ref="G16:G17"/>
    <mergeCell ref="H16:H17"/>
    <mergeCell ref="I16:I17"/>
    <mergeCell ref="J16:J17"/>
    <mergeCell ref="F12:F13"/>
    <mergeCell ref="I12:I13"/>
    <mergeCell ref="G12:G13"/>
    <mergeCell ref="H12:H13"/>
    <mergeCell ref="A7:J7"/>
    <mergeCell ref="A35:A36"/>
    <mergeCell ref="A16:A17"/>
    <mergeCell ref="C16:C17"/>
  </mergeCells>
  <pageMargins left="0.7" right="0.7" top="0.75" bottom="0.75" header="0.3" footer="0.3"/>
  <pageSetup paperSize="9" scale="81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H10" sqref="H10"/>
    </sheetView>
  </sheetViews>
  <sheetFormatPr defaultRowHeight="15" x14ac:dyDescent="0.25"/>
  <cols>
    <col min="1" max="1" width="4.42578125" customWidth="1"/>
    <col min="2" max="2" width="25.140625" style="27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20.25" customHeight="1" x14ac:dyDescent="0.25">
      <c r="A1" s="47"/>
      <c r="B1" s="116"/>
      <c r="C1" s="116"/>
      <c r="D1" s="47"/>
      <c r="E1" s="47"/>
      <c r="F1" s="49"/>
      <c r="G1" s="49"/>
      <c r="H1" s="49"/>
      <c r="I1" s="170" t="s">
        <v>264</v>
      </c>
      <c r="J1" s="170"/>
    </row>
    <row r="2" spans="1:10" ht="15.75" x14ac:dyDescent="0.25">
      <c r="A2" s="47"/>
      <c r="B2" s="116"/>
      <c r="C2" s="116"/>
      <c r="D2" s="47"/>
      <c r="E2" s="47"/>
      <c r="F2" s="50"/>
      <c r="G2" s="49"/>
      <c r="H2" s="49"/>
      <c r="I2" s="49"/>
      <c r="J2" s="47"/>
    </row>
    <row r="3" spans="1:10" ht="64.5" customHeight="1" x14ac:dyDescent="0.25">
      <c r="A3" s="169" t="s">
        <v>196</v>
      </c>
      <c r="B3" s="169"/>
      <c r="C3" s="169"/>
      <c r="D3" s="169"/>
      <c r="E3" s="47"/>
      <c r="F3" s="50"/>
      <c r="G3" s="170" t="s">
        <v>263</v>
      </c>
      <c r="H3" s="170"/>
      <c r="I3" s="170"/>
      <c r="J3" s="170"/>
    </row>
    <row r="4" spans="1:10" ht="19.5" customHeight="1" x14ac:dyDescent="0.25">
      <c r="A4" s="167" t="s">
        <v>179</v>
      </c>
      <c r="B4" s="167"/>
      <c r="C4" s="167"/>
      <c r="D4" s="47"/>
      <c r="E4" s="47"/>
      <c r="F4" s="50"/>
      <c r="G4" s="50"/>
      <c r="H4" s="50"/>
      <c r="I4" s="171" t="s">
        <v>52</v>
      </c>
      <c r="J4" s="171"/>
    </row>
    <row r="5" spans="1:10" ht="19.5" customHeight="1" x14ac:dyDescent="0.25">
      <c r="A5" s="47"/>
      <c r="B5" s="118"/>
      <c r="C5" s="47"/>
      <c r="D5" s="47"/>
      <c r="E5" s="47"/>
      <c r="F5" s="50"/>
      <c r="G5" s="50"/>
      <c r="H5" s="50"/>
      <c r="I5" s="50"/>
      <c r="J5" s="47"/>
    </row>
    <row r="6" spans="1:10" ht="15.75" x14ac:dyDescent="0.25">
      <c r="A6" s="167" t="s">
        <v>184</v>
      </c>
      <c r="B6" s="167"/>
      <c r="C6" s="167"/>
      <c r="D6" s="167"/>
      <c r="E6" s="167"/>
      <c r="F6" s="167"/>
      <c r="G6" s="167"/>
      <c r="H6" s="167"/>
      <c r="I6" s="167"/>
      <c r="J6" s="167"/>
    </row>
    <row r="7" spans="1:10" ht="19.5" customHeight="1" x14ac:dyDescent="0.25">
      <c r="A7" s="167" t="s">
        <v>180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6.75" customHeight="1" x14ac:dyDescent="0.25">
      <c r="A8" s="47"/>
      <c r="B8" s="118"/>
      <c r="C8" s="47"/>
      <c r="D8" s="47"/>
      <c r="E8" s="47"/>
      <c r="F8" s="47"/>
      <c r="G8" s="47"/>
      <c r="H8" s="47"/>
      <c r="I8" s="47"/>
      <c r="J8" s="47"/>
    </row>
    <row r="9" spans="1:10" ht="41.25" customHeight="1" x14ac:dyDescent="0.25">
      <c r="A9" s="168" t="s">
        <v>262</v>
      </c>
      <c r="B9" s="168"/>
      <c r="C9" s="168"/>
      <c r="D9" s="168"/>
      <c r="E9" s="168"/>
      <c r="F9" s="168"/>
      <c r="G9" s="168"/>
      <c r="H9" s="168"/>
      <c r="I9" s="168"/>
      <c r="J9" s="168"/>
    </row>
    <row r="10" spans="1:10" ht="17.25" customHeight="1" thickBot="1" x14ac:dyDescent="0.3">
      <c r="A10" s="47"/>
      <c r="B10" s="118"/>
      <c r="C10" s="47"/>
      <c r="D10" s="47"/>
      <c r="E10" s="47"/>
      <c r="F10" s="47"/>
      <c r="G10" s="47"/>
      <c r="H10" s="47"/>
      <c r="I10" s="47"/>
      <c r="J10" s="47"/>
    </row>
    <row r="11" spans="1:10" ht="25.5" customHeight="1" x14ac:dyDescent="0.25">
      <c r="A11" s="156"/>
      <c r="B11" s="163"/>
      <c r="C11" s="156" t="s">
        <v>307</v>
      </c>
      <c r="D11" s="156" t="s">
        <v>2</v>
      </c>
      <c r="E11" s="156" t="s">
        <v>3</v>
      </c>
      <c r="F11" s="156" t="s">
        <v>175</v>
      </c>
      <c r="G11" s="156" t="s">
        <v>120</v>
      </c>
      <c r="H11" s="156" t="s">
        <v>121</v>
      </c>
      <c r="I11" s="156" t="s">
        <v>176</v>
      </c>
      <c r="J11" s="156" t="s">
        <v>122</v>
      </c>
    </row>
    <row r="12" spans="1:10" ht="67.5" customHeight="1" thickBot="1" x14ac:dyDescent="0.3">
      <c r="A12" s="157"/>
      <c r="B12" s="164"/>
      <c r="C12" s="157"/>
      <c r="D12" s="157"/>
      <c r="E12" s="157"/>
      <c r="F12" s="157"/>
      <c r="G12" s="157"/>
      <c r="H12" s="157"/>
      <c r="I12" s="157"/>
      <c r="J12" s="157"/>
    </row>
    <row r="13" spans="1:10" ht="16.5" thickBot="1" x14ac:dyDescent="0.3">
      <c r="A13" s="110">
        <v>1</v>
      </c>
      <c r="B13" s="46" t="s">
        <v>83</v>
      </c>
      <c r="C13" s="10">
        <v>1</v>
      </c>
      <c r="D13" s="10">
        <v>7464</v>
      </c>
      <c r="E13" s="10">
        <f>D13*10%</f>
        <v>746.40000000000009</v>
      </c>
      <c r="F13" s="10">
        <f>D13+E13</f>
        <v>8210.4</v>
      </c>
      <c r="G13" s="10">
        <f>F13*30%</f>
        <v>2463.12</v>
      </c>
      <c r="H13" s="10"/>
      <c r="I13" s="10">
        <f>D13+E13+G13+H13</f>
        <v>10673.52</v>
      </c>
      <c r="J13" s="8">
        <f>I13*C13</f>
        <v>10673.52</v>
      </c>
    </row>
    <row r="14" spans="1:10" ht="2.25" customHeight="1" x14ac:dyDescent="0.25">
      <c r="A14" s="156">
        <v>2</v>
      </c>
      <c r="B14" s="68"/>
      <c r="C14" s="158">
        <v>4</v>
      </c>
      <c r="D14" s="158">
        <v>7001</v>
      </c>
      <c r="E14" s="158">
        <f>D14*10%</f>
        <v>700.1</v>
      </c>
      <c r="F14" s="158">
        <f t="shared" ref="F14" si="0">D14+E14</f>
        <v>7701.1</v>
      </c>
      <c r="G14" s="158">
        <f>F14*30%</f>
        <v>2310.33</v>
      </c>
      <c r="H14" s="158"/>
      <c r="I14" s="158">
        <f>F14+G14</f>
        <v>10011.43</v>
      </c>
      <c r="J14" s="154">
        <f>C14*I14</f>
        <v>40045.72</v>
      </c>
    </row>
    <row r="15" spans="1:10" ht="18" customHeight="1" thickBot="1" x14ac:dyDescent="0.3">
      <c r="A15" s="157"/>
      <c r="B15" s="46" t="s">
        <v>84</v>
      </c>
      <c r="C15" s="159"/>
      <c r="D15" s="159"/>
      <c r="E15" s="159"/>
      <c r="F15" s="159"/>
      <c r="G15" s="159"/>
      <c r="H15" s="159"/>
      <c r="I15" s="159"/>
      <c r="J15" s="155"/>
    </row>
    <row r="16" spans="1:10" ht="16.5" thickBot="1" x14ac:dyDescent="0.3">
      <c r="A16" s="110">
        <v>3</v>
      </c>
      <c r="B16" s="46" t="s">
        <v>85</v>
      </c>
      <c r="C16" s="10">
        <v>0.5</v>
      </c>
      <c r="D16" s="10">
        <v>7001</v>
      </c>
      <c r="E16" s="10">
        <f t="shared" ref="E16" si="1">D16*10%</f>
        <v>700.1</v>
      </c>
      <c r="F16" s="10">
        <f t="shared" ref="F16" si="2">D16+E16</f>
        <v>7701.1</v>
      </c>
      <c r="G16" s="10">
        <f t="shared" ref="G16" si="3">F16*30%</f>
        <v>2310.33</v>
      </c>
      <c r="H16" s="10"/>
      <c r="I16" s="10">
        <f t="shared" ref="I16" si="4">F16+G16</f>
        <v>10011.43</v>
      </c>
      <c r="J16" s="8">
        <f t="shared" ref="J16" si="5">I16*C16</f>
        <v>5005.7150000000001</v>
      </c>
    </row>
    <row r="17" spans="1:10" ht="15" hidden="1" customHeight="1" thickBot="1" x14ac:dyDescent="0.3">
      <c r="A17" s="110"/>
      <c r="B17" s="46"/>
      <c r="C17" s="10">
        <v>0</v>
      </c>
      <c r="D17" s="10">
        <v>0</v>
      </c>
      <c r="E17" s="10">
        <f>D17*10%</f>
        <v>0</v>
      </c>
      <c r="F17" s="10">
        <f>D17+E17</f>
        <v>0</v>
      </c>
      <c r="G17" s="10">
        <f>F17*30%</f>
        <v>0</v>
      </c>
      <c r="H17" s="10"/>
      <c r="I17" s="10">
        <f>F17+G17</f>
        <v>0</v>
      </c>
      <c r="J17" s="8">
        <f t="shared" ref="J17" si="6">C17*I17</f>
        <v>0</v>
      </c>
    </row>
    <row r="18" spans="1:10" ht="16.5" thickBot="1" x14ac:dyDescent="0.3">
      <c r="A18" s="110"/>
      <c r="B18" s="46"/>
      <c r="C18" s="10"/>
      <c r="D18" s="10"/>
      <c r="E18" s="10"/>
      <c r="F18" s="10"/>
      <c r="G18" s="10"/>
      <c r="H18" s="10"/>
      <c r="I18" s="10"/>
      <c r="J18" s="8"/>
    </row>
    <row r="19" spans="1:10" ht="16.5" customHeight="1" thickBot="1" x14ac:dyDescent="0.3">
      <c r="A19" s="110"/>
      <c r="B19" s="46"/>
      <c r="C19" s="10"/>
      <c r="D19" s="10"/>
      <c r="E19" s="10"/>
      <c r="F19" s="10"/>
      <c r="G19" s="10"/>
      <c r="H19" s="10"/>
      <c r="I19" s="10"/>
      <c r="J19" s="8"/>
    </row>
    <row r="20" spans="1:10" ht="12.75" customHeight="1" thickBot="1" x14ac:dyDescent="0.3">
      <c r="A20" s="110"/>
      <c r="B20" s="46"/>
      <c r="C20" s="10"/>
      <c r="D20" s="12"/>
      <c r="E20" s="10"/>
      <c r="F20" s="10"/>
      <c r="G20" s="10"/>
      <c r="H20" s="10"/>
      <c r="I20" s="10"/>
      <c r="J20" s="8"/>
    </row>
    <row r="21" spans="1:10" ht="16.5" thickBot="1" x14ac:dyDescent="0.3">
      <c r="A21" s="110"/>
      <c r="B21" s="46"/>
      <c r="C21" s="10"/>
      <c r="D21" s="29"/>
      <c r="E21" s="10"/>
      <c r="F21" s="10"/>
      <c r="G21" s="10"/>
      <c r="H21" s="10"/>
      <c r="I21" s="10"/>
      <c r="J21" s="8"/>
    </row>
    <row r="22" spans="1:10" ht="15.75" x14ac:dyDescent="0.25">
      <c r="A22" s="156"/>
      <c r="B22" s="163" t="s">
        <v>29</v>
      </c>
      <c r="C22" s="158">
        <f>C13+C14+C16+C17+C18+C19+C20+C21</f>
        <v>5.5</v>
      </c>
      <c r="D22" s="158"/>
      <c r="E22" s="158"/>
      <c r="F22" s="111"/>
      <c r="G22" s="158"/>
      <c r="H22" s="158"/>
      <c r="I22" s="111"/>
      <c r="J22" s="154">
        <f>J13+J14+J16+J17+J18+J19+J20+J21</f>
        <v>55724.955000000002</v>
      </c>
    </row>
    <row r="23" spans="1:10" ht="16.5" thickBot="1" x14ac:dyDescent="0.3">
      <c r="A23" s="157"/>
      <c r="B23" s="164"/>
      <c r="C23" s="159"/>
      <c r="D23" s="159"/>
      <c r="E23" s="159"/>
      <c r="F23" s="112"/>
      <c r="G23" s="159"/>
      <c r="H23" s="159"/>
      <c r="I23" s="112"/>
      <c r="J23" s="155"/>
    </row>
    <row r="24" spans="1:10" ht="15.75" x14ac:dyDescent="0.25">
      <c r="A24" s="47"/>
      <c r="B24" s="118"/>
      <c r="C24" s="47"/>
      <c r="D24" s="47"/>
      <c r="E24" s="47"/>
      <c r="F24" s="47"/>
      <c r="G24" s="47"/>
      <c r="H24" s="47"/>
      <c r="I24" s="47"/>
      <c r="J24" s="47"/>
    </row>
    <row r="25" spans="1:10" ht="35.25" customHeight="1" x14ac:dyDescent="0.25">
      <c r="A25" s="106"/>
      <c r="B25" s="153" t="s">
        <v>30</v>
      </c>
      <c r="C25" s="153"/>
      <c r="D25" s="153"/>
      <c r="E25" s="153"/>
      <c r="F25" s="153" t="s">
        <v>86</v>
      </c>
      <c r="G25" s="153"/>
      <c r="H25" s="153"/>
      <c r="I25" s="153"/>
      <c r="J25" s="106"/>
    </row>
    <row r="26" spans="1:10" ht="36" customHeight="1" x14ac:dyDescent="0.25">
      <c r="A26" s="106"/>
      <c r="B26" s="153" t="s">
        <v>31</v>
      </c>
      <c r="C26" s="153"/>
      <c r="D26" s="153"/>
      <c r="E26" s="153"/>
      <c r="F26" s="153" t="s">
        <v>58</v>
      </c>
      <c r="G26" s="153"/>
      <c r="H26" s="153"/>
      <c r="I26" s="153"/>
      <c r="J26" s="106"/>
    </row>
    <row r="27" spans="1:10" ht="33" customHeight="1" x14ac:dyDescent="0.25">
      <c r="A27" s="106"/>
      <c r="B27" s="153" t="s">
        <v>32</v>
      </c>
      <c r="C27" s="153"/>
      <c r="D27" s="153"/>
      <c r="E27" s="153"/>
      <c r="F27" s="153"/>
      <c r="G27" s="153"/>
      <c r="H27" s="153"/>
      <c r="I27" s="153"/>
      <c r="J27" s="106"/>
    </row>
    <row r="28" spans="1:10" ht="15.75" customHeight="1" x14ac:dyDescent="0.25">
      <c r="A28" s="106"/>
      <c r="B28" s="106"/>
      <c r="C28" s="106"/>
      <c r="D28" s="106"/>
      <c r="E28" s="106"/>
      <c r="F28" s="106"/>
      <c r="G28" s="106"/>
      <c r="H28" s="106"/>
      <c r="I28" s="106"/>
      <c r="J28" s="106"/>
    </row>
    <row r="29" spans="1:10" s="28" customFormat="1" x14ac:dyDescent="0.25"/>
    <row r="30" spans="1:10" s="28" customFormat="1" x14ac:dyDescent="0.25"/>
    <row r="31" spans="1:10" s="28" customFormat="1" x14ac:dyDescent="0.25">
      <c r="A31" s="4"/>
      <c r="B31" s="4"/>
      <c r="C31" s="4"/>
      <c r="D31" s="4"/>
      <c r="E31" s="4"/>
      <c r="F31"/>
      <c r="G31"/>
      <c r="H31"/>
      <c r="I31"/>
      <c r="J31"/>
    </row>
    <row r="32" spans="1:10" s="28" customFormat="1" x14ac:dyDescent="0.25">
      <c r="A32" s="4"/>
      <c r="B32" s="4"/>
      <c r="C32" s="4"/>
      <c r="D32" s="4"/>
      <c r="E32" s="4"/>
      <c r="F32"/>
      <c r="G32"/>
      <c r="H32"/>
      <c r="I32"/>
      <c r="J32"/>
    </row>
    <row r="33" spans="1:10" s="28" customFormat="1" x14ac:dyDescent="0.25">
      <c r="A33"/>
      <c r="B33" s="27"/>
      <c r="C33"/>
      <c r="D33"/>
      <c r="E33"/>
      <c r="F33"/>
      <c r="G33"/>
      <c r="H33"/>
      <c r="I33"/>
      <c r="J33"/>
    </row>
    <row r="34" spans="1:10" s="28" customFormat="1" x14ac:dyDescent="0.25">
      <c r="A34"/>
      <c r="B34" s="27"/>
      <c r="C34"/>
      <c r="D34"/>
      <c r="E34"/>
      <c r="F34"/>
      <c r="G34"/>
      <c r="H34"/>
      <c r="I34"/>
      <c r="J34"/>
    </row>
  </sheetData>
  <mergeCells count="41">
    <mergeCell ref="B26:E26"/>
    <mergeCell ref="F26:I26"/>
    <mergeCell ref="B27:E27"/>
    <mergeCell ref="F27:I27"/>
    <mergeCell ref="G22:G23"/>
    <mergeCell ref="H22:H23"/>
    <mergeCell ref="B25:E25"/>
    <mergeCell ref="F25:I25"/>
    <mergeCell ref="A22:A23"/>
    <mergeCell ref="B22:B23"/>
    <mergeCell ref="C22:C23"/>
    <mergeCell ref="D22:D23"/>
    <mergeCell ref="E22:E23"/>
    <mergeCell ref="G14:G15"/>
    <mergeCell ref="H14:H15"/>
    <mergeCell ref="I14:I15"/>
    <mergeCell ref="J14:J15"/>
    <mergeCell ref="J22:J23"/>
    <mergeCell ref="A14:A15"/>
    <mergeCell ref="C14:C15"/>
    <mergeCell ref="D14:D15"/>
    <mergeCell ref="E14:E15"/>
    <mergeCell ref="F14:F15"/>
    <mergeCell ref="G11:G12"/>
    <mergeCell ref="H11:H12"/>
    <mergeCell ref="F11:F12"/>
    <mergeCell ref="I11:I12"/>
    <mergeCell ref="A6:J6"/>
    <mergeCell ref="A7:J7"/>
    <mergeCell ref="A9:J9"/>
    <mergeCell ref="J11:J12"/>
    <mergeCell ref="A11:A12"/>
    <mergeCell ref="B11:B12"/>
    <mergeCell ref="C11:C12"/>
    <mergeCell ref="D11:D12"/>
    <mergeCell ref="E11:E12"/>
    <mergeCell ref="I1:J1"/>
    <mergeCell ref="A3:D3"/>
    <mergeCell ref="A4:C4"/>
    <mergeCell ref="G3:J3"/>
    <mergeCell ref="I4:J4"/>
  </mergeCells>
  <pageMargins left="0.7" right="0.7" top="0.75" bottom="0.75" header="0.3" footer="0.3"/>
  <pageSetup paperSize="9" scale="8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M29" sqref="M29"/>
    </sheetView>
  </sheetViews>
  <sheetFormatPr defaultRowHeight="15" x14ac:dyDescent="0.25"/>
  <cols>
    <col min="1" max="1" width="4.42578125" customWidth="1"/>
    <col min="2" max="2" width="25.140625" style="6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7" width="11.28515625" customWidth="1"/>
    <col min="8" max="8" width="9.140625" customWidth="1"/>
    <col min="9" max="9" width="10.28515625" customWidth="1"/>
    <col min="10" max="10" width="13.28515625" customWidth="1"/>
  </cols>
  <sheetData>
    <row r="1" spans="1:10" ht="17.25" customHeight="1" x14ac:dyDescent="0.25">
      <c r="A1" s="47"/>
      <c r="B1" s="47"/>
      <c r="C1" s="51"/>
      <c r="D1" s="51"/>
      <c r="E1" s="47"/>
      <c r="F1" s="49"/>
      <c r="G1" s="162"/>
      <c r="H1" s="162"/>
      <c r="I1" s="162"/>
      <c r="J1" s="67" t="s">
        <v>205</v>
      </c>
    </row>
    <row r="2" spans="1:10" ht="15.75" x14ac:dyDescent="0.25">
      <c r="A2" s="47"/>
      <c r="B2" s="47"/>
      <c r="C2" s="51"/>
      <c r="D2" s="51"/>
      <c r="E2" s="47"/>
      <c r="F2" s="50"/>
      <c r="G2" s="162"/>
      <c r="H2" s="162"/>
      <c r="I2" s="162"/>
      <c r="J2" s="47"/>
    </row>
    <row r="3" spans="1:10" ht="64.5" customHeight="1" x14ac:dyDescent="0.25">
      <c r="A3" s="169" t="s">
        <v>188</v>
      </c>
      <c r="B3" s="169"/>
      <c r="C3" s="169"/>
      <c r="D3" s="51"/>
      <c r="E3" s="47"/>
      <c r="F3" s="50"/>
      <c r="G3" s="170" t="s">
        <v>294</v>
      </c>
      <c r="H3" s="170"/>
      <c r="I3" s="170"/>
      <c r="J3" s="170"/>
    </row>
    <row r="4" spans="1:10" ht="19.5" customHeight="1" x14ac:dyDescent="0.25">
      <c r="A4" s="47"/>
      <c r="B4" s="167" t="s">
        <v>192</v>
      </c>
      <c r="C4" s="167"/>
      <c r="D4" s="51"/>
      <c r="E4" s="47"/>
      <c r="F4" s="50"/>
      <c r="G4" s="50"/>
      <c r="H4" s="167" t="s">
        <v>193</v>
      </c>
      <c r="I4" s="167"/>
      <c r="J4" s="167"/>
    </row>
    <row r="5" spans="1:10" ht="13.5" customHeight="1" x14ac:dyDescent="0.25">
      <c r="A5" s="47"/>
      <c r="B5" s="47"/>
      <c r="C5" s="51"/>
      <c r="D5" s="51"/>
      <c r="E5" s="47"/>
      <c r="F5" s="50"/>
      <c r="G5" s="50"/>
      <c r="H5" s="51"/>
      <c r="I5" s="51"/>
      <c r="J5" s="47"/>
    </row>
    <row r="6" spans="1:10" ht="15" customHeight="1" x14ac:dyDescent="0.25">
      <c r="A6" s="47"/>
      <c r="B6" s="47"/>
      <c r="C6" s="51"/>
      <c r="D6" s="51"/>
      <c r="E6" s="47"/>
      <c r="F6" s="50"/>
      <c r="G6" s="50"/>
      <c r="H6" s="51"/>
      <c r="I6" s="51"/>
      <c r="J6" s="47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5.75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2.75" customHeight="1" x14ac:dyDescent="0.25">
      <c r="A9" s="47"/>
      <c r="B9" s="48"/>
      <c r="C9" s="47"/>
      <c r="D9" s="47"/>
      <c r="E9" s="47"/>
      <c r="F9" s="47"/>
      <c r="G9" s="47"/>
      <c r="H9" s="47"/>
      <c r="I9" s="47"/>
      <c r="J9" s="47"/>
    </row>
    <row r="10" spans="1:10" ht="29.25" customHeight="1" x14ac:dyDescent="0.25">
      <c r="A10" s="168" t="s">
        <v>124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6.5" thickBot="1" x14ac:dyDescent="0.3">
      <c r="A11" s="47"/>
      <c r="B11" s="4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64.5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16.5" thickBot="1" x14ac:dyDescent="0.3">
      <c r="A14" s="45">
        <v>1</v>
      </c>
      <c r="B14" s="46" t="s">
        <v>6</v>
      </c>
      <c r="C14" s="10">
        <v>1</v>
      </c>
      <c r="D14" s="10">
        <v>7464</v>
      </c>
      <c r="E14" s="10">
        <f>D14*10%</f>
        <v>746.40000000000009</v>
      </c>
      <c r="F14" s="10">
        <f>D14+E14</f>
        <v>8210.4</v>
      </c>
      <c r="G14" s="10">
        <f>F14*30%</f>
        <v>2463.12</v>
      </c>
      <c r="H14" s="10"/>
      <c r="I14" s="10">
        <f>D14+E14+G14+H14</f>
        <v>10673.52</v>
      </c>
      <c r="J14" s="8">
        <f>I14*C14</f>
        <v>10673.52</v>
      </c>
    </row>
    <row r="15" spans="1:10" ht="15.75" customHeight="1" x14ac:dyDescent="0.25">
      <c r="A15" s="156">
        <v>2</v>
      </c>
      <c r="B15" s="163" t="s">
        <v>284</v>
      </c>
      <c r="C15" s="158">
        <v>1</v>
      </c>
      <c r="D15" s="158">
        <v>7091</v>
      </c>
      <c r="E15" s="158">
        <f>D15*10%</f>
        <v>709.1</v>
      </c>
      <c r="F15" s="158">
        <f>D15+E15</f>
        <v>7800.1</v>
      </c>
      <c r="G15" s="158">
        <f>F15*30%</f>
        <v>2340.0300000000002</v>
      </c>
      <c r="H15" s="158"/>
      <c r="I15" s="158">
        <f>F15+G15</f>
        <v>10140.130000000001</v>
      </c>
      <c r="J15" s="154">
        <f>I15*C15</f>
        <v>10140.130000000001</v>
      </c>
    </row>
    <row r="16" spans="1:10" x14ac:dyDescent="0.25">
      <c r="A16" s="165"/>
      <c r="B16" s="166"/>
      <c r="C16" s="160"/>
      <c r="D16" s="160"/>
      <c r="E16" s="160"/>
      <c r="F16" s="160"/>
      <c r="G16" s="160"/>
      <c r="H16" s="160"/>
      <c r="I16" s="160"/>
      <c r="J16" s="161"/>
    </row>
    <row r="17" spans="1:10" ht="16.5" customHeight="1" thickBot="1" x14ac:dyDescent="0.3">
      <c r="A17" s="157"/>
      <c r="B17" s="164"/>
      <c r="C17" s="159"/>
      <c r="D17" s="159"/>
      <c r="E17" s="159"/>
      <c r="F17" s="159"/>
      <c r="G17" s="159"/>
      <c r="H17" s="159"/>
      <c r="I17" s="159"/>
      <c r="J17" s="155"/>
    </row>
    <row r="18" spans="1:10" ht="15" customHeight="1" x14ac:dyDescent="0.25">
      <c r="A18" s="156">
        <v>3</v>
      </c>
      <c r="B18" s="163" t="s">
        <v>283</v>
      </c>
      <c r="C18" s="158">
        <v>0.5</v>
      </c>
      <c r="D18" s="158">
        <v>7091</v>
      </c>
      <c r="E18" s="158">
        <f>D18*10%</f>
        <v>709.1</v>
      </c>
      <c r="F18" s="158">
        <f>D18+E18</f>
        <v>7800.1</v>
      </c>
      <c r="G18" s="158">
        <f>F18*30%</f>
        <v>2340.0300000000002</v>
      </c>
      <c r="H18" s="158"/>
      <c r="I18" s="158">
        <f>F18+G18</f>
        <v>10140.130000000001</v>
      </c>
      <c r="J18" s="154">
        <f>I18*C18</f>
        <v>5070.0650000000005</v>
      </c>
    </row>
    <row r="19" spans="1:10" ht="15" customHeight="1" x14ac:dyDescent="0.25">
      <c r="A19" s="165"/>
      <c r="B19" s="166"/>
      <c r="C19" s="160"/>
      <c r="D19" s="160"/>
      <c r="E19" s="160"/>
      <c r="F19" s="160"/>
      <c r="G19" s="160"/>
      <c r="H19" s="160"/>
      <c r="I19" s="160"/>
      <c r="J19" s="161"/>
    </row>
    <row r="20" spans="1:10" ht="15.75" customHeight="1" thickBot="1" x14ac:dyDescent="0.3">
      <c r="A20" s="157"/>
      <c r="B20" s="164"/>
      <c r="C20" s="159"/>
      <c r="D20" s="159"/>
      <c r="E20" s="159"/>
      <c r="F20" s="159"/>
      <c r="G20" s="159"/>
      <c r="H20" s="159"/>
      <c r="I20" s="159"/>
      <c r="J20" s="155"/>
    </row>
    <row r="21" spans="1:10" ht="16.5" thickBot="1" x14ac:dyDescent="0.3">
      <c r="A21" s="45">
        <v>4</v>
      </c>
      <c r="B21" s="46" t="s">
        <v>8</v>
      </c>
      <c r="C21" s="10">
        <v>0.5</v>
      </c>
      <c r="D21" s="10">
        <v>6133</v>
      </c>
      <c r="E21" s="10">
        <f>D21*10%</f>
        <v>613.30000000000007</v>
      </c>
      <c r="F21" s="10">
        <f>D21+E21</f>
        <v>6746.3</v>
      </c>
      <c r="G21" s="10">
        <f>F21*30%</f>
        <v>2023.8899999999999</v>
      </c>
      <c r="H21" s="10"/>
      <c r="I21" s="10">
        <f>F21+G21</f>
        <v>8770.19</v>
      </c>
      <c r="J21" s="8">
        <f>I21*C21</f>
        <v>4385.0950000000003</v>
      </c>
    </row>
    <row r="22" spans="1:10" ht="32.25" thickBot="1" x14ac:dyDescent="0.3">
      <c r="A22" s="45">
        <v>5</v>
      </c>
      <c r="B22" s="46" t="s">
        <v>9</v>
      </c>
      <c r="C22" s="10">
        <v>1</v>
      </c>
      <c r="D22" s="10">
        <v>4745</v>
      </c>
      <c r="E22" s="10"/>
      <c r="F22" s="10"/>
      <c r="G22" s="10"/>
      <c r="H22" s="10"/>
      <c r="I22" s="10">
        <f>D22</f>
        <v>4745</v>
      </c>
      <c r="J22" s="8">
        <f>D22*C22</f>
        <v>4745</v>
      </c>
    </row>
    <row r="23" spans="1:10" ht="16.5" customHeight="1" x14ac:dyDescent="0.25">
      <c r="A23" s="156">
        <v>6</v>
      </c>
      <c r="B23" s="163" t="s">
        <v>293</v>
      </c>
      <c r="C23" s="158">
        <v>0.75</v>
      </c>
      <c r="D23" s="158">
        <v>7001</v>
      </c>
      <c r="E23" s="158">
        <f>D23*10%</f>
        <v>700.1</v>
      </c>
      <c r="F23" s="158">
        <f t="shared" ref="F23:F25" si="0">D23+E23</f>
        <v>7701.1</v>
      </c>
      <c r="G23" s="158">
        <f>F23*30%</f>
        <v>2310.33</v>
      </c>
      <c r="H23" s="158"/>
      <c r="I23" s="158">
        <f>F23+G23</f>
        <v>10011.43</v>
      </c>
      <c r="J23" s="154">
        <f>C23*I23</f>
        <v>7508.5725000000002</v>
      </c>
    </row>
    <row r="24" spans="1:10" ht="9" customHeight="1" thickBot="1" x14ac:dyDescent="0.3">
      <c r="A24" s="157"/>
      <c r="B24" s="164"/>
      <c r="C24" s="159"/>
      <c r="D24" s="159"/>
      <c r="E24" s="159"/>
      <c r="F24" s="159"/>
      <c r="G24" s="159"/>
      <c r="H24" s="159"/>
      <c r="I24" s="159"/>
      <c r="J24" s="155"/>
    </row>
    <row r="25" spans="1:10" ht="29.25" customHeight="1" thickBot="1" x14ac:dyDescent="0.3">
      <c r="A25" s="45">
        <v>7</v>
      </c>
      <c r="B25" s="46" t="s">
        <v>33</v>
      </c>
      <c r="C25" s="10">
        <v>0.5</v>
      </c>
      <c r="D25" s="10">
        <v>7001</v>
      </c>
      <c r="E25" s="10">
        <f>D25*10%</f>
        <v>700.1</v>
      </c>
      <c r="F25" s="10">
        <f t="shared" si="0"/>
        <v>7701.1</v>
      </c>
      <c r="G25" s="10">
        <f>F25*30%</f>
        <v>2310.33</v>
      </c>
      <c r="H25" s="10"/>
      <c r="I25" s="10">
        <f>F25+G25</f>
        <v>10011.43</v>
      </c>
      <c r="J25" s="8">
        <f>I25*C25</f>
        <v>5005.7150000000001</v>
      </c>
    </row>
    <row r="26" spans="1:10" ht="16.5" thickBot="1" x14ac:dyDescent="0.3">
      <c r="A26" s="45">
        <v>8</v>
      </c>
      <c r="B26" s="46" t="s">
        <v>11</v>
      </c>
      <c r="C26" s="10">
        <v>1</v>
      </c>
      <c r="D26" s="10">
        <v>3934</v>
      </c>
      <c r="E26" s="10"/>
      <c r="F26" s="10"/>
      <c r="G26" s="10"/>
      <c r="H26" s="10"/>
      <c r="I26" s="10">
        <f>D26+E24+G26</f>
        <v>3934</v>
      </c>
      <c r="J26" s="8">
        <f>C26*I26</f>
        <v>3934</v>
      </c>
    </row>
    <row r="27" spans="1:10" ht="16.5" thickBot="1" x14ac:dyDescent="0.3">
      <c r="A27" s="45">
        <v>9</v>
      </c>
      <c r="B27" s="46" t="s">
        <v>282</v>
      </c>
      <c r="C27" s="10">
        <v>0.5</v>
      </c>
      <c r="D27" s="10">
        <v>6133</v>
      </c>
      <c r="E27" s="10"/>
      <c r="F27" s="10">
        <f>D27+E27</f>
        <v>6133</v>
      </c>
      <c r="G27" s="10">
        <f t="shared" ref="G27:G38" si="1">F27*30%</f>
        <v>1839.8999999999999</v>
      </c>
      <c r="H27" s="10"/>
      <c r="I27" s="10">
        <f>F27+G27</f>
        <v>7972.9</v>
      </c>
      <c r="J27" s="8">
        <f t="shared" ref="J27:J39" si="2">C27*I27</f>
        <v>3986.45</v>
      </c>
    </row>
    <row r="28" spans="1:10" ht="16.5" thickBot="1" x14ac:dyDescent="0.3">
      <c r="A28" s="45">
        <v>10</v>
      </c>
      <c r="B28" s="46" t="s">
        <v>34</v>
      </c>
      <c r="C28" s="10">
        <v>0.5</v>
      </c>
      <c r="D28" s="10">
        <v>7001</v>
      </c>
      <c r="E28" s="10">
        <f>D28*10%</f>
        <v>700.1</v>
      </c>
      <c r="F28" s="10">
        <f>D28+E28</f>
        <v>7701.1</v>
      </c>
      <c r="G28" s="10">
        <f t="shared" si="1"/>
        <v>2310.33</v>
      </c>
      <c r="H28" s="10"/>
      <c r="I28" s="10">
        <f>F28+G28</f>
        <v>10011.43</v>
      </c>
      <c r="J28" s="8">
        <f t="shared" si="2"/>
        <v>5005.7150000000001</v>
      </c>
    </row>
    <row r="29" spans="1:10" ht="63.75" thickBot="1" x14ac:dyDescent="0.3">
      <c r="A29" s="45">
        <v>11</v>
      </c>
      <c r="B29" s="46" t="s">
        <v>16</v>
      </c>
      <c r="C29" s="10">
        <v>0.75</v>
      </c>
      <c r="D29" s="10">
        <v>3934</v>
      </c>
      <c r="E29" s="10"/>
      <c r="F29" s="10"/>
      <c r="G29" s="10"/>
      <c r="H29" s="10"/>
      <c r="I29" s="10">
        <f>D29</f>
        <v>3934</v>
      </c>
      <c r="J29" s="8">
        <f>D29*C29</f>
        <v>2950.5</v>
      </c>
    </row>
    <row r="30" spans="1:10" ht="16.5" thickBot="1" x14ac:dyDescent="0.3">
      <c r="A30" s="45">
        <v>12</v>
      </c>
      <c r="B30" s="46" t="s">
        <v>18</v>
      </c>
      <c r="C30" s="10">
        <v>1</v>
      </c>
      <c r="D30" s="10">
        <v>5005</v>
      </c>
      <c r="E30" s="10"/>
      <c r="F30" s="10"/>
      <c r="G30" s="10">
        <f>D30*30%</f>
        <v>1501.5</v>
      </c>
      <c r="H30" s="10"/>
      <c r="I30" s="10">
        <f>D30+G30</f>
        <v>6506.5</v>
      </c>
      <c r="J30" s="8">
        <f t="shared" si="2"/>
        <v>6506.5</v>
      </c>
    </row>
    <row r="31" spans="1:10" ht="16.5" thickBot="1" x14ac:dyDescent="0.3">
      <c r="A31" s="45">
        <v>13</v>
      </c>
      <c r="B31" s="46" t="s">
        <v>19</v>
      </c>
      <c r="C31" s="64">
        <v>1</v>
      </c>
      <c r="D31" s="64">
        <v>4195</v>
      </c>
      <c r="E31" s="64"/>
      <c r="F31" s="64"/>
      <c r="G31" s="64"/>
      <c r="H31" s="10">
        <f>D31*12%</f>
        <v>503.4</v>
      </c>
      <c r="I31" s="10">
        <f>D31+H31</f>
        <v>4698.3999999999996</v>
      </c>
      <c r="J31" s="8">
        <f t="shared" si="2"/>
        <v>4698.3999999999996</v>
      </c>
    </row>
    <row r="32" spans="1:10" ht="16.5" thickBot="1" x14ac:dyDescent="0.3">
      <c r="A32" s="45">
        <v>14</v>
      </c>
      <c r="B32" s="46" t="s">
        <v>20</v>
      </c>
      <c r="C32" s="64">
        <v>1</v>
      </c>
      <c r="D32" s="65">
        <v>2893</v>
      </c>
      <c r="E32" s="64"/>
      <c r="F32" s="64"/>
      <c r="G32" s="64"/>
      <c r="H32" s="10">
        <f>D32*12%</f>
        <v>347.15999999999997</v>
      </c>
      <c r="I32" s="10">
        <f>D32+H32</f>
        <v>3240.16</v>
      </c>
      <c r="J32" s="8">
        <f t="shared" si="2"/>
        <v>3240.16</v>
      </c>
    </row>
    <row r="33" spans="1:10" ht="16.5" thickBot="1" x14ac:dyDescent="0.3">
      <c r="A33" s="45">
        <v>15</v>
      </c>
      <c r="B33" s="46" t="s">
        <v>21</v>
      </c>
      <c r="C33" s="64">
        <v>0.5</v>
      </c>
      <c r="D33" s="64">
        <v>2893</v>
      </c>
      <c r="E33" s="64"/>
      <c r="F33" s="64"/>
      <c r="G33" s="64"/>
      <c r="H33" s="10"/>
      <c r="I33" s="10">
        <f>D33</f>
        <v>2893</v>
      </c>
      <c r="J33" s="8">
        <f>D33*C33</f>
        <v>1446.5</v>
      </c>
    </row>
    <row r="34" spans="1:10" ht="16.5" thickBot="1" x14ac:dyDescent="0.3">
      <c r="A34" s="45">
        <v>16</v>
      </c>
      <c r="B34" s="46" t="s">
        <v>22</v>
      </c>
      <c r="C34" s="64">
        <v>1</v>
      </c>
      <c r="D34" s="64">
        <v>2893</v>
      </c>
      <c r="E34" s="64"/>
      <c r="F34" s="64"/>
      <c r="G34" s="64"/>
      <c r="H34" s="10"/>
      <c r="I34" s="10">
        <f>D34</f>
        <v>2893</v>
      </c>
      <c r="J34" s="8">
        <f>D34*C34</f>
        <v>2893</v>
      </c>
    </row>
    <row r="35" spans="1:10" ht="48" thickBot="1" x14ac:dyDescent="0.3">
      <c r="A35" s="45">
        <v>17</v>
      </c>
      <c r="B35" s="46" t="s">
        <v>23</v>
      </c>
      <c r="C35" s="64">
        <v>3</v>
      </c>
      <c r="D35" s="64">
        <v>2893</v>
      </c>
      <c r="E35" s="64"/>
      <c r="F35" s="64"/>
      <c r="G35" s="64"/>
      <c r="H35" s="10">
        <f>D35*10%</f>
        <v>289.3</v>
      </c>
      <c r="I35" s="10">
        <f>D35+H35</f>
        <v>3182.3</v>
      </c>
      <c r="J35" s="8">
        <f t="shared" si="2"/>
        <v>9546.9000000000015</v>
      </c>
    </row>
    <row r="36" spans="1:10" ht="21.75" customHeight="1" thickBot="1" x14ac:dyDescent="0.3">
      <c r="A36" s="45">
        <v>18</v>
      </c>
      <c r="B36" s="46" t="s">
        <v>24</v>
      </c>
      <c r="C36" s="64">
        <v>0.5</v>
      </c>
      <c r="D36" s="64">
        <v>7001</v>
      </c>
      <c r="E36" s="64">
        <f>D36*10%</f>
        <v>700.1</v>
      </c>
      <c r="F36" s="64">
        <f>D36+E36</f>
        <v>7701.1</v>
      </c>
      <c r="G36" s="64">
        <f t="shared" si="1"/>
        <v>2310.33</v>
      </c>
      <c r="H36" s="10"/>
      <c r="I36" s="10">
        <f>F36+G36</f>
        <v>10011.43</v>
      </c>
      <c r="J36" s="8">
        <f t="shared" si="2"/>
        <v>5005.7150000000001</v>
      </c>
    </row>
    <row r="37" spans="1:10" ht="32.25" thickBot="1" x14ac:dyDescent="0.3">
      <c r="A37" s="45">
        <v>19</v>
      </c>
      <c r="B37" s="46" t="s">
        <v>190</v>
      </c>
      <c r="C37" s="64">
        <v>1.5</v>
      </c>
      <c r="D37" s="64">
        <v>7001</v>
      </c>
      <c r="E37" s="64">
        <v>646</v>
      </c>
      <c r="F37" s="64">
        <f>D37+E37</f>
        <v>7647</v>
      </c>
      <c r="G37" s="64">
        <f t="shared" si="1"/>
        <v>2294.1</v>
      </c>
      <c r="H37" s="10"/>
      <c r="I37" s="10">
        <f>F37+G37</f>
        <v>9941.1</v>
      </c>
      <c r="J37" s="8">
        <f t="shared" si="2"/>
        <v>14911.650000000001</v>
      </c>
    </row>
    <row r="38" spans="1:10" ht="25.5" customHeight="1" thickBot="1" x14ac:dyDescent="0.3">
      <c r="A38" s="45">
        <v>20</v>
      </c>
      <c r="B38" s="142" t="s">
        <v>312</v>
      </c>
      <c r="C38" s="10">
        <v>0.25</v>
      </c>
      <c r="D38" s="10">
        <v>6133</v>
      </c>
      <c r="E38" s="10">
        <v>566</v>
      </c>
      <c r="F38" s="10">
        <f>D38+E38</f>
        <v>6699</v>
      </c>
      <c r="G38" s="10">
        <f t="shared" si="1"/>
        <v>2009.6999999999998</v>
      </c>
      <c r="H38" s="10"/>
      <c r="I38" s="10">
        <f>F38+G38</f>
        <v>8708.7000000000007</v>
      </c>
      <c r="J38" s="8">
        <f t="shared" si="2"/>
        <v>2177.1750000000002</v>
      </c>
    </row>
    <row r="39" spans="1:10" ht="27.75" customHeight="1" thickBot="1" x14ac:dyDescent="0.3">
      <c r="A39" s="45">
        <v>21</v>
      </c>
      <c r="B39" s="142" t="s">
        <v>69</v>
      </c>
      <c r="C39" s="10">
        <v>1</v>
      </c>
      <c r="D39" s="10">
        <v>4195</v>
      </c>
      <c r="E39" s="10"/>
      <c r="F39" s="10"/>
      <c r="G39" s="10"/>
      <c r="H39" s="10">
        <f>D39*10%</f>
        <v>419.5</v>
      </c>
      <c r="I39" s="10">
        <f>D39+H39</f>
        <v>4614.5</v>
      </c>
      <c r="J39" s="8">
        <f t="shared" si="2"/>
        <v>4614.5</v>
      </c>
    </row>
    <row r="40" spans="1:10" s="7" customFormat="1" ht="15.75" x14ac:dyDescent="0.25">
      <c r="A40" s="156"/>
      <c r="B40" s="163" t="s">
        <v>29</v>
      </c>
      <c r="C40" s="158">
        <f>SUM(C14:C39)</f>
        <v>18.75</v>
      </c>
      <c r="D40" s="158"/>
      <c r="E40" s="158"/>
      <c r="F40" s="43"/>
      <c r="G40" s="158"/>
      <c r="H40" s="158"/>
      <c r="I40" s="43"/>
      <c r="J40" s="154">
        <f>SUM(J14:J39)</f>
        <v>118445.2625</v>
      </c>
    </row>
    <row r="41" spans="1:10" s="7" customFormat="1" ht="16.5" thickBot="1" x14ac:dyDescent="0.3">
      <c r="A41" s="157"/>
      <c r="B41" s="164"/>
      <c r="C41" s="159"/>
      <c r="D41" s="159"/>
      <c r="E41" s="159"/>
      <c r="F41" s="44"/>
      <c r="G41" s="159"/>
      <c r="H41" s="159"/>
      <c r="I41" s="44"/>
      <c r="J41" s="155"/>
    </row>
    <row r="42" spans="1:10" s="7" customFormat="1" ht="15.75" x14ac:dyDescent="0.25">
      <c r="A42" s="47"/>
      <c r="B42" s="48"/>
      <c r="C42" s="47"/>
      <c r="D42" s="47"/>
      <c r="E42" s="47"/>
      <c r="F42" s="47"/>
      <c r="G42" s="47"/>
      <c r="H42" s="47"/>
      <c r="I42" s="47"/>
      <c r="J42" s="47"/>
    </row>
    <row r="43" spans="1:10" s="7" customFormat="1" ht="36.75" customHeight="1" x14ac:dyDescent="0.25">
      <c r="A43" s="53"/>
      <c r="B43" s="153" t="s">
        <v>30</v>
      </c>
      <c r="C43" s="153"/>
      <c r="D43" s="153"/>
      <c r="E43" s="153"/>
      <c r="F43" s="153" t="s">
        <v>191</v>
      </c>
      <c r="G43" s="153"/>
      <c r="H43" s="153"/>
      <c r="I43" s="153"/>
      <c r="J43" s="53"/>
    </row>
    <row r="44" spans="1:10" s="7" customFormat="1" ht="35.25" customHeight="1" x14ac:dyDescent="0.25">
      <c r="A44" s="53"/>
      <c r="B44" s="153" t="s">
        <v>31</v>
      </c>
      <c r="C44" s="153"/>
      <c r="D44" s="153"/>
      <c r="E44" s="153"/>
      <c r="F44" s="153" t="s">
        <v>58</v>
      </c>
      <c r="G44" s="153"/>
      <c r="H44" s="153"/>
      <c r="I44" s="153"/>
      <c r="J44" s="53"/>
    </row>
    <row r="45" spans="1:10" s="7" customFormat="1" ht="31.5" customHeight="1" x14ac:dyDescent="0.25">
      <c r="A45" s="53"/>
      <c r="B45" s="153" t="s">
        <v>32</v>
      </c>
      <c r="C45" s="153"/>
      <c r="D45" s="153"/>
      <c r="E45" s="153"/>
      <c r="F45" s="153"/>
      <c r="G45" s="153"/>
      <c r="H45" s="153"/>
      <c r="I45" s="153"/>
      <c r="J45" s="53"/>
    </row>
    <row r="46" spans="1:10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spans="1:10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5" x14ac:dyDescent="0.25">
      <c r="A49" s="4"/>
      <c r="B49" s="4"/>
      <c r="C49" s="4"/>
      <c r="D49" s="4"/>
      <c r="E49" s="4"/>
    </row>
    <row r="50" spans="1:5" x14ac:dyDescent="0.25">
      <c r="A50" s="4"/>
      <c r="B50" s="4"/>
      <c r="C50" s="4"/>
      <c r="D50" s="4"/>
      <c r="E50" s="4"/>
    </row>
  </sheetData>
  <mergeCells count="62">
    <mergeCell ref="B44:E44"/>
    <mergeCell ref="F44:I44"/>
    <mergeCell ref="B45:E45"/>
    <mergeCell ref="F45:I45"/>
    <mergeCell ref="F23:F24"/>
    <mergeCell ref="G23:G24"/>
    <mergeCell ref="H23:H24"/>
    <mergeCell ref="B43:E43"/>
    <mergeCell ref="F43:I43"/>
    <mergeCell ref="B23:B24"/>
    <mergeCell ref="J23:J24"/>
    <mergeCell ref="A40:A41"/>
    <mergeCell ref="B40:B41"/>
    <mergeCell ref="C40:C41"/>
    <mergeCell ref="D40:D41"/>
    <mergeCell ref="E40:E41"/>
    <mergeCell ref="G40:G41"/>
    <mergeCell ref="H40:H41"/>
    <mergeCell ref="J40:J41"/>
    <mergeCell ref="A23:A24"/>
    <mergeCell ref="C23:C24"/>
    <mergeCell ref="D23:D24"/>
    <mergeCell ref="E23:E24"/>
    <mergeCell ref="I23:I24"/>
    <mergeCell ref="F18:F20"/>
    <mergeCell ref="G18:G20"/>
    <mergeCell ref="H18:H20"/>
    <mergeCell ref="I18:I20"/>
    <mergeCell ref="J18:J20"/>
    <mergeCell ref="A18:A20"/>
    <mergeCell ref="B18:B20"/>
    <mergeCell ref="C18:C20"/>
    <mergeCell ref="D18:D20"/>
    <mergeCell ref="E18:E20"/>
    <mergeCell ref="G1:I2"/>
    <mergeCell ref="A12:A13"/>
    <mergeCell ref="B12:B13"/>
    <mergeCell ref="C12:C13"/>
    <mergeCell ref="D12:D13"/>
    <mergeCell ref="E12:E13"/>
    <mergeCell ref="G12:G13"/>
    <mergeCell ref="H12:H13"/>
    <mergeCell ref="F12:F13"/>
    <mergeCell ref="I12:I13"/>
    <mergeCell ref="A3:C3"/>
    <mergeCell ref="B4:C4"/>
    <mergeCell ref="G3:J3"/>
    <mergeCell ref="H4:J4"/>
    <mergeCell ref="A7:J7"/>
    <mergeCell ref="A8:J8"/>
    <mergeCell ref="A10:J10"/>
    <mergeCell ref="C15:C17"/>
    <mergeCell ref="D15:D17"/>
    <mergeCell ref="E15:E17"/>
    <mergeCell ref="F15:F17"/>
    <mergeCell ref="G15:G17"/>
    <mergeCell ref="H15:H17"/>
    <mergeCell ref="I15:I17"/>
    <mergeCell ref="J15:J17"/>
    <mergeCell ref="J12:J13"/>
    <mergeCell ref="B15:B17"/>
    <mergeCell ref="A15:A17"/>
  </mergeCells>
  <pageMargins left="0.7" right="0.7" top="0.75" bottom="0.75" header="0.3" footer="0.3"/>
  <pageSetup paperSize="9" scale="72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activeCell="M8" sqref="M8"/>
    </sheetView>
  </sheetViews>
  <sheetFormatPr defaultRowHeight="15" x14ac:dyDescent="0.25"/>
  <cols>
    <col min="1" max="1" width="4.42578125" customWidth="1"/>
    <col min="2" max="2" width="23.42578125" style="27" customWidth="1"/>
    <col min="3" max="3" width="8.5703125" customWidth="1"/>
    <col min="4" max="4" width="9.42578125" bestFit="1" customWidth="1"/>
    <col min="5" max="5" width="8.5703125" customWidth="1"/>
    <col min="6" max="6" width="9.42578125" customWidth="1"/>
    <col min="7" max="7" width="8.42578125" customWidth="1"/>
    <col min="8" max="8" width="9.28515625" customWidth="1"/>
    <col min="9" max="9" width="8.7109375" customWidth="1"/>
    <col min="10" max="10" width="7.28515625" customWidth="1"/>
    <col min="11" max="11" width="9.42578125" customWidth="1"/>
    <col min="12" max="12" width="9.5703125" bestFit="1" customWidth="1"/>
  </cols>
  <sheetData>
    <row r="1" spans="1:12" ht="21.75" customHeight="1" x14ac:dyDescent="0.25">
      <c r="A1" s="47"/>
      <c r="B1" s="116"/>
      <c r="C1" s="116"/>
      <c r="D1" s="47"/>
      <c r="E1" s="47"/>
      <c r="F1" s="49"/>
      <c r="G1" s="162"/>
      <c r="H1" s="162"/>
      <c r="I1" s="162"/>
      <c r="J1" s="47"/>
      <c r="K1" s="171" t="s">
        <v>266</v>
      </c>
      <c r="L1" s="171"/>
    </row>
    <row r="2" spans="1:12" ht="20.25" customHeight="1" x14ac:dyDescent="0.25">
      <c r="A2" s="47"/>
      <c r="B2" s="116"/>
      <c r="C2" s="116"/>
      <c r="D2" s="47"/>
      <c r="E2" s="47"/>
      <c r="F2" s="50"/>
      <c r="G2" s="162"/>
      <c r="H2" s="162"/>
      <c r="I2" s="162"/>
      <c r="J2" s="47"/>
      <c r="K2" s="47"/>
      <c r="L2" s="47"/>
    </row>
    <row r="3" spans="1:12" ht="63" customHeight="1" x14ac:dyDescent="0.25">
      <c r="A3" s="169" t="s">
        <v>196</v>
      </c>
      <c r="B3" s="169"/>
      <c r="C3" s="169"/>
      <c r="D3" s="169"/>
      <c r="E3" s="47"/>
      <c r="F3" s="50"/>
      <c r="G3" s="114"/>
      <c r="H3" s="170" t="s">
        <v>352</v>
      </c>
      <c r="I3" s="170"/>
      <c r="J3" s="170"/>
      <c r="K3" s="170"/>
      <c r="L3" s="170"/>
    </row>
    <row r="4" spans="1:12" ht="22.5" customHeight="1" x14ac:dyDescent="0.25">
      <c r="A4" s="167" t="s">
        <v>265</v>
      </c>
      <c r="B4" s="167"/>
      <c r="C4" s="167"/>
      <c r="D4" s="47"/>
      <c r="E4" s="47"/>
      <c r="F4" s="50"/>
      <c r="G4" s="114"/>
      <c r="H4" s="114"/>
      <c r="I4" s="114"/>
      <c r="J4" s="47"/>
      <c r="K4" s="171" t="s">
        <v>52</v>
      </c>
      <c r="L4" s="171"/>
    </row>
    <row r="5" spans="1:12" ht="22.5" customHeight="1" x14ac:dyDescent="0.25">
      <c r="A5" s="116"/>
      <c r="B5" s="116"/>
      <c r="C5" s="116"/>
      <c r="D5" s="47"/>
      <c r="E5" s="47"/>
      <c r="F5" s="50"/>
      <c r="G5" s="114"/>
      <c r="H5" s="114"/>
      <c r="I5" s="114"/>
      <c r="J5" s="47"/>
      <c r="K5" s="117"/>
      <c r="L5" s="117"/>
    </row>
    <row r="6" spans="1:12" ht="17.25" customHeight="1" x14ac:dyDescent="0.25">
      <c r="A6" s="47"/>
      <c r="B6" s="118"/>
      <c r="C6" s="47"/>
      <c r="D6" s="47"/>
      <c r="E6" s="47"/>
      <c r="F6" s="50"/>
      <c r="G6" s="50"/>
      <c r="H6" s="50"/>
      <c r="I6" s="50"/>
      <c r="J6" s="47"/>
      <c r="K6" s="47"/>
      <c r="L6" s="47"/>
    </row>
    <row r="7" spans="1:12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</row>
    <row r="8" spans="1:12" ht="22.5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</row>
    <row r="9" spans="1:12" ht="15.75" hidden="1" x14ac:dyDescent="0.25">
      <c r="A9" s="47"/>
      <c r="B9" s="118"/>
      <c r="C9" s="47"/>
      <c r="D9" s="47"/>
      <c r="E9" s="47"/>
      <c r="F9" s="47"/>
      <c r="G9" s="47"/>
      <c r="H9" s="47"/>
      <c r="I9" s="47"/>
      <c r="J9" s="47"/>
      <c r="K9" s="47"/>
      <c r="L9" s="47"/>
    </row>
    <row r="10" spans="1:12" ht="22.5" customHeight="1" x14ac:dyDescent="0.25">
      <c r="A10" s="168" t="s">
        <v>345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</row>
    <row r="11" spans="1:12" ht="19.5" customHeight="1" thickBot="1" x14ac:dyDescent="0.3">
      <c r="A11" s="47"/>
      <c r="B11" s="118"/>
      <c r="C11" s="47"/>
      <c r="D11" s="47"/>
      <c r="E11" s="47"/>
      <c r="F11" s="47"/>
      <c r="G11" s="47"/>
      <c r="H11" s="47"/>
      <c r="I11" s="47"/>
      <c r="J11" s="47"/>
      <c r="K11" s="47"/>
      <c r="L11" s="47"/>
    </row>
    <row r="12" spans="1:12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09"/>
      <c r="G12" s="156" t="s">
        <v>88</v>
      </c>
      <c r="H12" s="156" t="s">
        <v>177</v>
      </c>
      <c r="I12" s="156" t="s">
        <v>89</v>
      </c>
      <c r="J12" s="156" t="s">
        <v>4</v>
      </c>
      <c r="K12" s="156" t="s">
        <v>178</v>
      </c>
      <c r="L12" s="156" t="s">
        <v>5</v>
      </c>
    </row>
    <row r="13" spans="1:12" ht="122.25" customHeight="1" thickBot="1" x14ac:dyDescent="0.3">
      <c r="A13" s="157"/>
      <c r="B13" s="164"/>
      <c r="C13" s="157"/>
      <c r="D13" s="157"/>
      <c r="E13" s="157"/>
      <c r="F13" s="110"/>
      <c r="G13" s="157"/>
      <c r="H13" s="157"/>
      <c r="I13" s="157"/>
      <c r="J13" s="157"/>
      <c r="K13" s="157"/>
      <c r="L13" s="157"/>
    </row>
    <row r="14" spans="1:12" ht="16.5" thickBot="1" x14ac:dyDescent="0.3">
      <c r="A14" s="110">
        <v>1</v>
      </c>
      <c r="B14" s="46" t="s">
        <v>346</v>
      </c>
      <c r="C14" s="10">
        <v>1</v>
      </c>
      <c r="D14" s="10">
        <v>8071</v>
      </c>
      <c r="E14" s="10">
        <f>D14*10%</f>
        <v>807.1</v>
      </c>
      <c r="F14" s="10">
        <f>D14+E14</f>
        <v>8878.1</v>
      </c>
      <c r="G14" s="10">
        <f>F14*25%</f>
        <v>2219.5250000000001</v>
      </c>
      <c r="H14" s="10">
        <f>F14+G14</f>
        <v>11097.625</v>
      </c>
      <c r="I14" s="10">
        <f>H14*30%</f>
        <v>3329.2874999999999</v>
      </c>
      <c r="J14" s="10"/>
      <c r="K14" s="10">
        <f>H14+I14</f>
        <v>14426.9125</v>
      </c>
      <c r="L14" s="8">
        <f>K14*C14</f>
        <v>14426.9125</v>
      </c>
    </row>
    <row r="15" spans="1:12" ht="14.25" customHeight="1" x14ac:dyDescent="0.25">
      <c r="A15" s="156">
        <v>2</v>
      </c>
      <c r="B15" s="188" t="s">
        <v>347</v>
      </c>
      <c r="C15" s="158">
        <v>5.5</v>
      </c>
      <c r="D15" s="158">
        <v>7464</v>
      </c>
      <c r="E15" s="158">
        <f>D15*10%</f>
        <v>746.40000000000009</v>
      </c>
      <c r="F15" s="158">
        <f>D15+E15</f>
        <v>8210.4</v>
      </c>
      <c r="G15" s="158">
        <f t="shared" ref="G15:G17" si="0">F15*25%</f>
        <v>2052.6</v>
      </c>
      <c r="H15" s="158">
        <f>F15+G15</f>
        <v>10263</v>
      </c>
      <c r="I15" s="158">
        <f>H15*30%</f>
        <v>3078.9</v>
      </c>
      <c r="J15" s="158"/>
      <c r="K15" s="158">
        <f>H15+I15</f>
        <v>13341.9</v>
      </c>
      <c r="L15" s="154">
        <f>C15*K15</f>
        <v>73380.45</v>
      </c>
    </row>
    <row r="16" spans="1:12" ht="24" customHeight="1" thickBot="1" x14ac:dyDescent="0.3">
      <c r="A16" s="157"/>
      <c r="B16" s="189"/>
      <c r="C16" s="159"/>
      <c r="D16" s="159"/>
      <c r="E16" s="159"/>
      <c r="F16" s="159"/>
      <c r="G16" s="159"/>
      <c r="H16" s="159"/>
      <c r="I16" s="159"/>
      <c r="J16" s="159"/>
      <c r="K16" s="159"/>
      <c r="L16" s="155"/>
    </row>
    <row r="17" spans="1:12" ht="16.5" hidden="1" thickBot="1" x14ac:dyDescent="0.3">
      <c r="A17" s="110">
        <v>3</v>
      </c>
      <c r="B17" s="46"/>
      <c r="C17" s="10">
        <v>0</v>
      </c>
      <c r="D17" s="10">
        <v>0</v>
      </c>
      <c r="E17" s="10">
        <f>D17*10%</f>
        <v>0</v>
      </c>
      <c r="F17" s="10">
        <f t="shared" ref="F17" si="1">D17+E17</f>
        <v>0</v>
      </c>
      <c r="G17" s="10">
        <f t="shared" si="0"/>
        <v>0</v>
      </c>
      <c r="H17" s="10">
        <f t="shared" ref="H17" si="2">F17+G17</f>
        <v>0</v>
      </c>
      <c r="I17" s="10">
        <f t="shared" ref="I17" si="3">H17*30%</f>
        <v>0</v>
      </c>
      <c r="J17" s="10"/>
      <c r="K17" s="10">
        <f t="shared" ref="K17" si="4">H17+I17</f>
        <v>0</v>
      </c>
      <c r="L17" s="8">
        <f>K17*C17</f>
        <v>0</v>
      </c>
    </row>
    <row r="18" spans="1:12" ht="16.5" thickBot="1" x14ac:dyDescent="0.3">
      <c r="A18" s="110">
        <v>3</v>
      </c>
      <c r="B18" s="46" t="s">
        <v>87</v>
      </c>
      <c r="C18" s="10">
        <v>0.5</v>
      </c>
      <c r="D18" s="10">
        <v>5005</v>
      </c>
      <c r="E18" s="10"/>
      <c r="F18" s="10"/>
      <c r="G18" s="10"/>
      <c r="H18" s="10"/>
      <c r="I18" s="10">
        <f>D18*30%</f>
        <v>1501.5</v>
      </c>
      <c r="J18" s="10"/>
      <c r="K18" s="10">
        <f>D18+I18</f>
        <v>6506.5</v>
      </c>
      <c r="L18" s="8">
        <f>K18*C18</f>
        <v>3253.25</v>
      </c>
    </row>
    <row r="19" spans="1:12" ht="31.5" customHeight="1" thickBot="1" x14ac:dyDescent="0.3">
      <c r="A19" s="110">
        <v>4</v>
      </c>
      <c r="B19" s="46" t="s">
        <v>23</v>
      </c>
      <c r="C19" s="10">
        <v>0.5</v>
      </c>
      <c r="D19" s="10">
        <v>2893</v>
      </c>
      <c r="E19" s="10"/>
      <c r="F19" s="10"/>
      <c r="G19" s="10"/>
      <c r="H19" s="10"/>
      <c r="I19" s="10"/>
      <c r="J19" s="10">
        <f>D19*10%</f>
        <v>289.3</v>
      </c>
      <c r="K19" s="10">
        <f>D19+J19</f>
        <v>3182.3</v>
      </c>
      <c r="L19" s="8">
        <f>C19*K19</f>
        <v>1591.15</v>
      </c>
    </row>
    <row r="20" spans="1:12" ht="15" hidden="1" customHeight="1" thickBot="1" x14ac:dyDescent="0.3">
      <c r="A20" s="110"/>
      <c r="B20" s="46"/>
      <c r="C20" s="10">
        <v>0</v>
      </c>
      <c r="D20" s="10">
        <v>0</v>
      </c>
      <c r="E20" s="10">
        <f>D20*10%</f>
        <v>0</v>
      </c>
      <c r="F20" s="8">
        <f t="shared" ref="F20" si="5">D20+E20</f>
        <v>0</v>
      </c>
      <c r="G20" s="8">
        <f t="shared" ref="G20" si="6">F20*25%</f>
        <v>0</v>
      </c>
      <c r="H20" s="8">
        <f t="shared" ref="H20" si="7">F20+G20</f>
        <v>0</v>
      </c>
      <c r="I20" s="10">
        <f t="shared" ref="I20" si="8">H20*30%</f>
        <v>0</v>
      </c>
      <c r="J20" s="10"/>
      <c r="K20" s="10">
        <f t="shared" ref="K20" si="9">H20+I20</f>
        <v>0</v>
      </c>
      <c r="L20" s="8">
        <f>K20*C20</f>
        <v>0</v>
      </c>
    </row>
    <row r="21" spans="1:12" ht="0.75" customHeight="1" thickBot="1" x14ac:dyDescent="0.3">
      <c r="A21" s="110"/>
      <c r="B21" s="46"/>
      <c r="C21" s="10"/>
      <c r="D21" s="10"/>
      <c r="E21" s="10"/>
      <c r="F21" s="10"/>
      <c r="G21" s="10"/>
      <c r="H21" s="10"/>
      <c r="I21" s="8"/>
      <c r="J21" s="8"/>
      <c r="K21" s="8"/>
      <c r="L21" s="8"/>
    </row>
    <row r="22" spans="1:12" ht="16.5" hidden="1" thickBot="1" x14ac:dyDescent="0.3">
      <c r="A22" s="110"/>
      <c r="B22" s="46"/>
      <c r="C22" s="10"/>
      <c r="D22" s="10"/>
      <c r="E22" s="10"/>
      <c r="F22" s="10"/>
      <c r="G22" s="10"/>
      <c r="H22" s="10"/>
      <c r="I22" s="8"/>
      <c r="J22" s="8"/>
      <c r="K22" s="8"/>
      <c r="L22" s="8"/>
    </row>
    <row r="23" spans="1:12" ht="2.25" hidden="1" customHeight="1" thickBot="1" x14ac:dyDescent="0.3">
      <c r="A23" s="110"/>
      <c r="B23" s="46"/>
      <c r="C23" s="10"/>
      <c r="D23" s="10"/>
      <c r="E23" s="10"/>
      <c r="F23" s="10"/>
      <c r="G23" s="10"/>
      <c r="H23" s="10"/>
      <c r="I23" s="8"/>
      <c r="J23" s="8"/>
      <c r="K23" s="8"/>
      <c r="L23" s="8"/>
    </row>
    <row r="24" spans="1:12" ht="15.75" customHeight="1" x14ac:dyDescent="0.25">
      <c r="A24" s="156"/>
      <c r="B24" s="163" t="s">
        <v>29</v>
      </c>
      <c r="C24" s="158">
        <f>C14+C15+C17+C18+C19+C20+C21+C22+C23</f>
        <v>7.5</v>
      </c>
      <c r="D24" s="158"/>
      <c r="E24" s="158"/>
      <c r="F24" s="158"/>
      <c r="G24" s="158"/>
      <c r="H24" s="158"/>
      <c r="I24" s="158"/>
      <c r="J24" s="158"/>
      <c r="K24" s="158"/>
      <c r="L24" s="154">
        <f>L14+L15+L17+L18+L19+L20+L21+L22</f>
        <v>92651.762499999997</v>
      </c>
    </row>
    <row r="25" spans="1:12" ht="15.75" thickBot="1" x14ac:dyDescent="0.3">
      <c r="A25" s="157"/>
      <c r="B25" s="164"/>
      <c r="C25" s="159"/>
      <c r="D25" s="159"/>
      <c r="E25" s="159"/>
      <c r="F25" s="159"/>
      <c r="G25" s="159"/>
      <c r="H25" s="159"/>
      <c r="I25" s="159"/>
      <c r="J25" s="159"/>
      <c r="K25" s="159"/>
      <c r="L25" s="155"/>
    </row>
    <row r="26" spans="1:12" ht="15.75" x14ac:dyDescent="0.25">
      <c r="A26" s="47"/>
      <c r="B26" s="118"/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1:12" ht="38.25" customHeight="1" x14ac:dyDescent="0.25">
      <c r="A27" s="106"/>
      <c r="B27" s="153" t="s">
        <v>30</v>
      </c>
      <c r="C27" s="153"/>
      <c r="D27" s="153"/>
      <c r="E27" s="153"/>
      <c r="F27" s="153" t="s">
        <v>90</v>
      </c>
      <c r="G27" s="153"/>
      <c r="H27" s="153"/>
      <c r="I27" s="153"/>
      <c r="J27" s="106"/>
      <c r="K27" s="47"/>
      <c r="L27" s="47"/>
    </row>
    <row r="28" spans="1:12" ht="39" customHeight="1" x14ac:dyDescent="0.25">
      <c r="A28" s="106"/>
      <c r="B28" s="153" t="s">
        <v>31</v>
      </c>
      <c r="C28" s="153"/>
      <c r="D28" s="153"/>
      <c r="E28" s="153"/>
      <c r="F28" s="153" t="s">
        <v>58</v>
      </c>
      <c r="G28" s="153"/>
      <c r="H28" s="153"/>
      <c r="I28" s="153"/>
      <c r="J28" s="106"/>
      <c r="K28" s="47"/>
      <c r="L28" s="47"/>
    </row>
    <row r="29" spans="1:12" ht="33" customHeight="1" x14ac:dyDescent="0.25">
      <c r="A29" s="106"/>
      <c r="B29" s="153" t="s">
        <v>32</v>
      </c>
      <c r="C29" s="153"/>
      <c r="D29" s="153"/>
      <c r="E29" s="153"/>
      <c r="F29" s="153"/>
      <c r="G29" s="153"/>
      <c r="H29" s="153"/>
      <c r="I29" s="153"/>
      <c r="J29" s="106"/>
      <c r="K29" s="47"/>
      <c r="L29" s="47"/>
    </row>
    <row r="30" spans="1:12" ht="15.7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</row>
    <row r="31" spans="1:12" s="28" customFormat="1" x14ac:dyDescent="0.25"/>
    <row r="32" spans="1:12" s="28" customFormat="1" x14ac:dyDescent="0.25"/>
    <row r="33" spans="1:10" s="28" customFormat="1" x14ac:dyDescent="0.25">
      <c r="A33" s="4"/>
      <c r="B33" s="4"/>
      <c r="C33" s="4"/>
      <c r="D33" s="4"/>
      <c r="E33" s="4"/>
      <c r="F33"/>
      <c r="G33"/>
      <c r="H33"/>
      <c r="I33"/>
      <c r="J33"/>
    </row>
    <row r="34" spans="1:10" s="28" customFormat="1" x14ac:dyDescent="0.25">
      <c r="A34" s="4"/>
      <c r="B34" s="4"/>
      <c r="C34" s="4"/>
      <c r="D34" s="4"/>
      <c r="E34" s="4"/>
      <c r="F34"/>
      <c r="G34"/>
      <c r="H34"/>
      <c r="I34"/>
      <c r="J34"/>
    </row>
    <row r="35" spans="1:10" s="28" customFormat="1" x14ac:dyDescent="0.25">
      <c r="A35"/>
      <c r="B35" s="27"/>
      <c r="C35"/>
      <c r="D35"/>
      <c r="E35"/>
      <c r="F35"/>
      <c r="G35"/>
      <c r="H35"/>
      <c r="I35"/>
      <c r="J35"/>
    </row>
    <row r="36" spans="1:10" s="28" customFormat="1" x14ac:dyDescent="0.25">
      <c r="A36"/>
      <c r="B36" s="27"/>
      <c r="C36"/>
      <c r="D36"/>
      <c r="E36"/>
      <c r="F36"/>
      <c r="G36"/>
      <c r="H36"/>
      <c r="I36"/>
      <c r="J36"/>
    </row>
  </sheetData>
  <mergeCells count="50">
    <mergeCell ref="B28:E28"/>
    <mergeCell ref="F28:I28"/>
    <mergeCell ref="B29:E29"/>
    <mergeCell ref="F29:I29"/>
    <mergeCell ref="L15:L16"/>
    <mergeCell ref="I24:I25"/>
    <mergeCell ref="J24:J25"/>
    <mergeCell ref="L24:L25"/>
    <mergeCell ref="F15:F16"/>
    <mergeCell ref="G15:G16"/>
    <mergeCell ref="B27:E27"/>
    <mergeCell ref="F27:I27"/>
    <mergeCell ref="F24:F25"/>
    <mergeCell ref="G24:G25"/>
    <mergeCell ref="H24:H25"/>
    <mergeCell ref="K24:K25"/>
    <mergeCell ref="A24:A25"/>
    <mergeCell ref="B24:B25"/>
    <mergeCell ref="C24:C25"/>
    <mergeCell ref="D24:D25"/>
    <mergeCell ref="E24:E25"/>
    <mergeCell ref="I15:I16"/>
    <mergeCell ref="J15:J16"/>
    <mergeCell ref="K15:K16"/>
    <mergeCell ref="G12:G13"/>
    <mergeCell ref="K12:K13"/>
    <mergeCell ref="I12:I13"/>
    <mergeCell ref="H12:H13"/>
    <mergeCell ref="A15:A16"/>
    <mergeCell ref="C15:C16"/>
    <mergeCell ref="D15:D16"/>
    <mergeCell ref="E15:E16"/>
    <mergeCell ref="H15:H16"/>
    <mergeCell ref="B15:B16"/>
    <mergeCell ref="A7:L7"/>
    <mergeCell ref="A8:L8"/>
    <mergeCell ref="A10:L10"/>
    <mergeCell ref="J12:J13"/>
    <mergeCell ref="L12:L13"/>
    <mergeCell ref="A12:A13"/>
    <mergeCell ref="B12:B13"/>
    <mergeCell ref="C12:C13"/>
    <mergeCell ref="D12:D13"/>
    <mergeCell ref="E12:E13"/>
    <mergeCell ref="A4:C4"/>
    <mergeCell ref="H3:L3"/>
    <mergeCell ref="K4:L4"/>
    <mergeCell ref="K1:L1"/>
    <mergeCell ref="G1:I2"/>
    <mergeCell ref="A3:D3"/>
  </mergeCells>
  <pageMargins left="0.7" right="0.7" top="0.75" bottom="0.75" header="0.3" footer="0.3"/>
  <pageSetup paperSize="9" scale="75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A7" sqref="A7:H7"/>
    </sheetView>
  </sheetViews>
  <sheetFormatPr defaultRowHeight="15" x14ac:dyDescent="0.25"/>
  <cols>
    <col min="1" max="1" width="4.42578125" customWidth="1"/>
    <col min="2" max="2" width="25.140625" style="27" customWidth="1"/>
    <col min="3" max="3" width="9.5703125" customWidth="1"/>
    <col min="4" max="4" width="9.28515625" bestFit="1" customWidth="1"/>
    <col min="5" max="5" width="8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9" ht="24.75" customHeight="1" x14ac:dyDescent="0.25">
      <c r="A1" s="47"/>
      <c r="B1" s="116"/>
      <c r="C1" s="116"/>
      <c r="D1" s="47"/>
      <c r="E1" s="47"/>
      <c r="F1" s="49"/>
      <c r="G1" s="170" t="s">
        <v>267</v>
      </c>
      <c r="H1" s="170"/>
      <c r="I1" s="49"/>
    </row>
    <row r="2" spans="1:9" ht="15.75" x14ac:dyDescent="0.25">
      <c r="A2" s="47"/>
      <c r="B2" s="116"/>
      <c r="C2" s="116"/>
      <c r="D2" s="47"/>
      <c r="E2" s="47"/>
      <c r="F2" s="50"/>
      <c r="G2" s="49"/>
      <c r="H2" s="49"/>
      <c r="I2" s="49"/>
    </row>
    <row r="3" spans="1:9" ht="66" customHeight="1" x14ac:dyDescent="0.25">
      <c r="A3" s="169" t="s">
        <v>196</v>
      </c>
      <c r="B3" s="169"/>
      <c r="C3" s="169"/>
      <c r="D3" s="169"/>
      <c r="E3" s="170" t="s">
        <v>348</v>
      </c>
      <c r="F3" s="170"/>
      <c r="G3" s="170"/>
      <c r="H3" s="170"/>
      <c r="I3" s="50"/>
    </row>
    <row r="4" spans="1:9" ht="19.5" customHeight="1" x14ac:dyDescent="0.25">
      <c r="A4" s="47"/>
      <c r="B4" s="116" t="s">
        <v>179</v>
      </c>
      <c r="C4" s="116"/>
      <c r="D4" s="47"/>
      <c r="E4" s="47"/>
      <c r="F4" s="50"/>
      <c r="G4" s="171" t="s">
        <v>52</v>
      </c>
      <c r="H4" s="171"/>
      <c r="I4" s="50"/>
    </row>
    <row r="5" spans="1:9" ht="15.75" customHeight="1" x14ac:dyDescent="0.25">
      <c r="A5" s="47"/>
      <c r="B5" s="116"/>
      <c r="C5" s="116"/>
      <c r="D5" s="47"/>
      <c r="E5" s="47"/>
      <c r="F5" s="50"/>
      <c r="G5" s="50"/>
      <c r="H5" s="50"/>
      <c r="I5" s="50"/>
    </row>
    <row r="6" spans="1:9" ht="17.25" customHeight="1" x14ac:dyDescent="0.25">
      <c r="A6" s="47"/>
      <c r="B6" s="118"/>
      <c r="C6" s="47"/>
      <c r="D6" s="47"/>
      <c r="E6" s="47"/>
      <c r="F6" s="50"/>
      <c r="G6" s="50"/>
      <c r="H6" s="50"/>
      <c r="I6" s="50"/>
    </row>
    <row r="7" spans="1:9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50"/>
    </row>
    <row r="8" spans="1:9" ht="16.5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50"/>
    </row>
    <row r="9" spans="1:9" ht="15.75" hidden="1" x14ac:dyDescent="0.25">
      <c r="A9" s="47"/>
      <c r="B9" s="118"/>
      <c r="C9" s="47"/>
      <c r="D9" s="47"/>
      <c r="E9" s="47"/>
      <c r="F9" s="47"/>
      <c r="G9" s="47"/>
      <c r="H9" s="47"/>
      <c r="I9" s="47"/>
    </row>
    <row r="10" spans="1:9" ht="29.25" customHeight="1" x14ac:dyDescent="0.25">
      <c r="A10" s="168" t="s">
        <v>1</v>
      </c>
      <c r="B10" s="168"/>
      <c r="C10" s="168"/>
      <c r="D10" s="168"/>
      <c r="E10" s="168"/>
      <c r="F10" s="168"/>
      <c r="G10" s="168"/>
      <c r="H10" s="168"/>
      <c r="I10" s="49"/>
    </row>
    <row r="11" spans="1:9" ht="21.75" customHeight="1" thickBot="1" x14ac:dyDescent="0.3">
      <c r="A11" s="47"/>
      <c r="B11" s="118"/>
      <c r="C11" s="47"/>
      <c r="D11" s="47"/>
      <c r="E11" s="47"/>
      <c r="F11" s="47"/>
      <c r="G11" s="47"/>
      <c r="H11" s="47"/>
      <c r="I11" s="47"/>
    </row>
    <row r="12" spans="1:9" ht="25.5" customHeight="1" thickBot="1" x14ac:dyDescent="0.3">
      <c r="A12" s="176"/>
      <c r="B12" s="177"/>
      <c r="C12" s="156" t="s">
        <v>307</v>
      </c>
      <c r="D12" s="176" t="s">
        <v>2</v>
      </c>
      <c r="E12" s="176"/>
      <c r="F12" s="176"/>
      <c r="G12" s="176"/>
      <c r="H12" s="176" t="s">
        <v>125</v>
      </c>
      <c r="I12" s="47"/>
    </row>
    <row r="13" spans="1:9" ht="108.75" customHeight="1" thickBot="1" x14ac:dyDescent="0.3">
      <c r="A13" s="176"/>
      <c r="B13" s="177"/>
      <c r="C13" s="157"/>
      <c r="D13" s="176"/>
      <c r="E13" s="176"/>
      <c r="F13" s="176"/>
      <c r="G13" s="176"/>
      <c r="H13" s="176"/>
      <c r="I13" s="47"/>
    </row>
    <row r="14" spans="1:9" ht="32.25" thickBot="1" x14ac:dyDescent="0.3">
      <c r="A14" s="120">
        <v>1</v>
      </c>
      <c r="B14" s="121" t="s">
        <v>92</v>
      </c>
      <c r="C14" s="119">
        <v>1</v>
      </c>
      <c r="D14" s="119">
        <v>5265</v>
      </c>
      <c r="E14" s="119"/>
      <c r="F14" s="119"/>
      <c r="G14" s="119"/>
      <c r="H14" s="122">
        <f>C14*D14</f>
        <v>5265</v>
      </c>
      <c r="I14" s="47"/>
    </row>
    <row r="15" spans="1:9" ht="8.25" customHeight="1" thickBot="1" x14ac:dyDescent="0.3">
      <c r="A15" s="176">
        <v>2</v>
      </c>
      <c r="B15" s="177" t="s">
        <v>91</v>
      </c>
      <c r="C15" s="175">
        <v>1</v>
      </c>
      <c r="D15" s="175">
        <v>5265</v>
      </c>
      <c r="E15" s="175"/>
      <c r="F15" s="175"/>
      <c r="G15" s="175"/>
      <c r="H15" s="178">
        <f>D15*C15</f>
        <v>5265</v>
      </c>
      <c r="I15" s="47"/>
    </row>
    <row r="16" spans="1:9" ht="30" customHeight="1" thickBot="1" x14ac:dyDescent="0.3">
      <c r="A16" s="176"/>
      <c r="B16" s="177"/>
      <c r="C16" s="175"/>
      <c r="D16" s="175"/>
      <c r="E16" s="175"/>
      <c r="F16" s="175"/>
      <c r="G16" s="175"/>
      <c r="H16" s="178"/>
      <c r="I16" s="47"/>
    </row>
    <row r="17" spans="1:10" ht="16.5" thickBot="1" x14ac:dyDescent="0.3">
      <c r="A17" s="120">
        <v>3</v>
      </c>
      <c r="B17" s="121" t="s">
        <v>93</v>
      </c>
      <c r="C17" s="119">
        <v>10</v>
      </c>
      <c r="D17" s="119">
        <v>5265</v>
      </c>
      <c r="E17" s="119"/>
      <c r="F17" s="119"/>
      <c r="G17" s="119"/>
      <c r="H17" s="122">
        <f>D17*C17</f>
        <v>52650</v>
      </c>
      <c r="I17" s="47"/>
    </row>
    <row r="18" spans="1:10" ht="15" customHeight="1" thickBot="1" x14ac:dyDescent="0.3">
      <c r="A18" s="120">
        <v>4</v>
      </c>
      <c r="B18" s="121" t="s">
        <v>94</v>
      </c>
      <c r="C18" s="119">
        <v>1</v>
      </c>
      <c r="D18" s="119">
        <v>5265</v>
      </c>
      <c r="E18" s="119"/>
      <c r="F18" s="119"/>
      <c r="G18" s="119"/>
      <c r="H18" s="122">
        <f>D18*C18</f>
        <v>5265</v>
      </c>
      <c r="I18" s="47"/>
    </row>
    <row r="19" spans="1:10" ht="16.5" thickBot="1" x14ac:dyDescent="0.3">
      <c r="A19" s="120">
        <v>5</v>
      </c>
      <c r="B19" s="121" t="s">
        <v>95</v>
      </c>
      <c r="C19" s="119">
        <v>1</v>
      </c>
      <c r="D19" s="119">
        <v>5265</v>
      </c>
      <c r="E19" s="119"/>
      <c r="F19" s="119"/>
      <c r="G19" s="119"/>
      <c r="H19" s="122">
        <f>D19*C19</f>
        <v>5265</v>
      </c>
      <c r="I19" s="47"/>
    </row>
    <row r="20" spans="1:10" ht="16.5" customHeight="1" thickBot="1" x14ac:dyDescent="0.3">
      <c r="A20" s="120"/>
      <c r="B20" s="121"/>
      <c r="C20" s="119"/>
      <c r="D20" s="119"/>
      <c r="E20" s="119"/>
      <c r="F20" s="119"/>
      <c r="G20" s="119"/>
      <c r="H20" s="122"/>
      <c r="I20" s="47"/>
    </row>
    <row r="21" spans="1:10" ht="12.75" customHeight="1" thickBot="1" x14ac:dyDescent="0.3">
      <c r="A21" s="120"/>
      <c r="B21" s="121"/>
      <c r="C21" s="119"/>
      <c r="D21" s="65"/>
      <c r="E21" s="119"/>
      <c r="F21" s="119"/>
      <c r="G21" s="119"/>
      <c r="H21" s="122"/>
      <c r="I21" s="47"/>
    </row>
    <row r="22" spans="1:10" ht="16.5" thickBot="1" x14ac:dyDescent="0.3">
      <c r="A22" s="120"/>
      <c r="B22" s="121"/>
      <c r="C22" s="119"/>
      <c r="D22" s="119"/>
      <c r="E22" s="119"/>
      <c r="F22" s="119"/>
      <c r="G22" s="119"/>
      <c r="H22" s="122"/>
      <c r="I22" s="47"/>
    </row>
    <row r="23" spans="1:10" ht="15.75" x14ac:dyDescent="0.25">
      <c r="A23" s="156"/>
      <c r="B23" s="163" t="s">
        <v>29</v>
      </c>
      <c r="C23" s="158">
        <v>14</v>
      </c>
      <c r="D23" s="158"/>
      <c r="E23" s="158"/>
      <c r="F23" s="158"/>
      <c r="G23" s="158"/>
      <c r="H23" s="154">
        <f>H14+H15+H17+H18+H19</f>
        <v>73710</v>
      </c>
      <c r="I23" s="47"/>
    </row>
    <row r="24" spans="1:10" ht="16.5" thickBot="1" x14ac:dyDescent="0.3">
      <c r="A24" s="157"/>
      <c r="B24" s="164"/>
      <c r="C24" s="159"/>
      <c r="D24" s="159"/>
      <c r="E24" s="159"/>
      <c r="F24" s="159"/>
      <c r="G24" s="159"/>
      <c r="H24" s="155"/>
      <c r="I24" s="47"/>
    </row>
    <row r="25" spans="1:10" ht="15.75" x14ac:dyDescent="0.25">
      <c r="A25" s="47"/>
      <c r="B25" s="118"/>
      <c r="C25" s="47"/>
      <c r="D25" s="47"/>
      <c r="E25" s="47"/>
      <c r="F25" s="47"/>
      <c r="G25" s="47"/>
      <c r="H25" s="47"/>
      <c r="I25" s="47"/>
    </row>
    <row r="26" spans="1:10" ht="15.75" x14ac:dyDescent="0.25">
      <c r="A26" s="106"/>
      <c r="B26" s="153" t="s">
        <v>28</v>
      </c>
      <c r="C26" s="153"/>
      <c r="D26" s="153"/>
      <c r="E26" s="153"/>
      <c r="F26" s="153"/>
      <c r="G26" s="153"/>
      <c r="H26" s="153"/>
      <c r="I26" s="153"/>
      <c r="J26" s="28"/>
    </row>
    <row r="27" spans="1:10" ht="33.75" customHeight="1" x14ac:dyDescent="0.25">
      <c r="A27" s="106"/>
      <c r="B27" s="153" t="s">
        <v>31</v>
      </c>
      <c r="C27" s="153"/>
      <c r="D27" s="153"/>
      <c r="E27" s="153"/>
      <c r="F27" s="153" t="s">
        <v>58</v>
      </c>
      <c r="G27" s="153"/>
      <c r="H27" s="153"/>
      <c r="I27" s="153"/>
      <c r="J27" s="28"/>
    </row>
    <row r="28" spans="1:10" ht="35.25" customHeight="1" x14ac:dyDescent="0.25">
      <c r="A28" s="106"/>
      <c r="B28" s="153" t="s">
        <v>32</v>
      </c>
      <c r="C28" s="153"/>
      <c r="D28" s="153"/>
      <c r="E28" s="153"/>
      <c r="F28" s="153"/>
      <c r="G28" s="153"/>
      <c r="H28" s="153"/>
      <c r="I28" s="153"/>
      <c r="J28" s="28"/>
    </row>
    <row r="29" spans="1:10" ht="15.75" customHeight="1" x14ac:dyDescent="0.25">
      <c r="A29" s="106"/>
      <c r="B29" s="106"/>
      <c r="C29" s="106"/>
      <c r="D29" s="106"/>
      <c r="E29" s="106"/>
      <c r="F29" s="106"/>
      <c r="G29" s="106"/>
      <c r="H29" s="106"/>
      <c r="I29" s="106"/>
      <c r="J29" s="28"/>
    </row>
    <row r="30" spans="1:10" s="28" customFormat="1" x14ac:dyDescent="0.25"/>
    <row r="31" spans="1:10" s="28" customFormat="1" x14ac:dyDescent="0.25"/>
    <row r="32" spans="1:10" s="28" customFormat="1" x14ac:dyDescent="0.25">
      <c r="A32" s="4"/>
      <c r="B32" s="4"/>
      <c r="C32" s="4"/>
      <c r="D32" s="4"/>
      <c r="E32" s="4"/>
      <c r="F32"/>
      <c r="G32"/>
      <c r="H32"/>
      <c r="I32"/>
      <c r="J32"/>
    </row>
    <row r="33" spans="1:10" s="28" customFormat="1" x14ac:dyDescent="0.25">
      <c r="A33" s="4"/>
      <c r="B33" s="4"/>
      <c r="C33" s="4"/>
      <c r="D33" s="4"/>
      <c r="E33" s="4"/>
      <c r="F33"/>
      <c r="G33"/>
      <c r="H33"/>
      <c r="I33"/>
      <c r="J33"/>
    </row>
    <row r="34" spans="1:10" s="28" customFormat="1" x14ac:dyDescent="0.25">
      <c r="A34"/>
      <c r="B34" s="27"/>
      <c r="C34"/>
      <c r="D34"/>
      <c r="E34"/>
      <c r="F34"/>
      <c r="G34"/>
      <c r="H34"/>
      <c r="I34"/>
      <c r="J34"/>
    </row>
    <row r="35" spans="1:10" s="28" customFormat="1" x14ac:dyDescent="0.25">
      <c r="A35"/>
      <c r="B35" s="27"/>
      <c r="C35"/>
      <c r="D35"/>
      <c r="E35"/>
      <c r="F35"/>
      <c r="G35"/>
      <c r="H35"/>
      <c r="I35"/>
      <c r="J35"/>
    </row>
  </sheetData>
  <mergeCells count="37">
    <mergeCell ref="B26:E26"/>
    <mergeCell ref="F26:I26"/>
    <mergeCell ref="B27:E27"/>
    <mergeCell ref="F27:I27"/>
    <mergeCell ref="B28:E28"/>
    <mergeCell ref="F28:I28"/>
    <mergeCell ref="G15:G16"/>
    <mergeCell ref="H15:H16"/>
    <mergeCell ref="A23:A24"/>
    <mergeCell ref="B23:B24"/>
    <mergeCell ref="C23:C24"/>
    <mergeCell ref="D23:D24"/>
    <mergeCell ref="E23:E24"/>
    <mergeCell ref="F23:F24"/>
    <mergeCell ref="H23:H24"/>
    <mergeCell ref="A15:A16"/>
    <mergeCell ref="C15:C16"/>
    <mergeCell ref="D15:D16"/>
    <mergeCell ref="E15:E16"/>
    <mergeCell ref="F15:F16"/>
    <mergeCell ref="B15:B16"/>
    <mergeCell ref="G23:G24"/>
    <mergeCell ref="F12:F13"/>
    <mergeCell ref="H12:H13"/>
    <mergeCell ref="G12:G13"/>
    <mergeCell ref="A7:H7"/>
    <mergeCell ref="A8:H8"/>
    <mergeCell ref="A12:A13"/>
    <mergeCell ref="B12:B13"/>
    <mergeCell ref="C12:C13"/>
    <mergeCell ref="D12:D13"/>
    <mergeCell ref="E12:E13"/>
    <mergeCell ref="G1:H1"/>
    <mergeCell ref="G4:H4"/>
    <mergeCell ref="A10:H10"/>
    <mergeCell ref="A3:D3"/>
    <mergeCell ref="E3:H3"/>
  </mergeCell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workbookViewId="0">
      <selection activeCell="I1" sqref="I1:J1"/>
    </sheetView>
  </sheetViews>
  <sheetFormatPr defaultRowHeight="15" x14ac:dyDescent="0.25"/>
  <cols>
    <col min="1" max="1" width="4.42578125" customWidth="1"/>
    <col min="2" max="2" width="29.140625" style="27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8.5703125" customWidth="1"/>
    <col min="8" max="8" width="7.7109375" customWidth="1"/>
    <col min="9" max="9" width="8.42578125" customWidth="1"/>
    <col min="10" max="11" width="10.28515625" customWidth="1"/>
  </cols>
  <sheetData>
    <row r="1" spans="1:10" ht="17.25" customHeight="1" x14ac:dyDescent="0.25">
      <c r="A1" s="47"/>
      <c r="B1" s="116"/>
      <c r="C1" s="116"/>
      <c r="D1" s="47"/>
      <c r="E1" s="47"/>
      <c r="F1" s="49"/>
      <c r="G1" s="49"/>
      <c r="H1" s="49"/>
      <c r="I1" s="170" t="s">
        <v>272</v>
      </c>
      <c r="J1" s="170"/>
    </row>
    <row r="2" spans="1:10" ht="15.75" x14ac:dyDescent="0.25">
      <c r="A2" s="47"/>
      <c r="B2" s="116"/>
      <c r="C2" s="116"/>
      <c r="D2" s="47"/>
      <c r="E2" s="47"/>
      <c r="F2" s="50"/>
      <c r="G2" s="50"/>
      <c r="H2" s="49"/>
      <c r="I2" s="49"/>
      <c r="J2" s="49"/>
    </row>
    <row r="3" spans="1:10" ht="63" customHeight="1" x14ac:dyDescent="0.25">
      <c r="A3" s="169" t="s">
        <v>271</v>
      </c>
      <c r="B3" s="169"/>
      <c r="C3" s="169"/>
      <c r="D3" s="169"/>
      <c r="E3" s="185" t="s">
        <v>349</v>
      </c>
      <c r="F3" s="185"/>
      <c r="G3" s="185"/>
      <c r="H3" s="185"/>
      <c r="I3" s="185"/>
      <c r="J3" s="185"/>
    </row>
    <row r="4" spans="1:10" ht="19.5" customHeight="1" x14ac:dyDescent="0.25">
      <c r="A4" s="167" t="s">
        <v>248</v>
      </c>
      <c r="B4" s="167"/>
      <c r="C4" s="116"/>
      <c r="D4" s="47"/>
      <c r="E4" s="47"/>
      <c r="F4" s="50"/>
      <c r="G4" s="50"/>
      <c r="H4" s="50"/>
      <c r="I4" s="171" t="s">
        <v>52</v>
      </c>
      <c r="J4" s="171"/>
    </row>
    <row r="5" spans="1:10" ht="19.5" customHeight="1" x14ac:dyDescent="0.25">
      <c r="A5" s="47"/>
      <c r="B5" s="116"/>
      <c r="C5" s="116"/>
      <c r="D5" s="47"/>
      <c r="E5" s="47"/>
      <c r="F5" s="50"/>
      <c r="G5" s="50"/>
      <c r="H5" s="50"/>
      <c r="I5" s="50"/>
      <c r="J5" s="50"/>
    </row>
    <row r="6" spans="1:10" ht="19.5" customHeight="1" x14ac:dyDescent="0.25">
      <c r="A6" s="47"/>
      <c r="B6" s="116"/>
      <c r="C6" s="116"/>
      <c r="D6" s="47"/>
      <c r="E6" s="47"/>
      <c r="F6" s="50"/>
      <c r="G6" s="50"/>
      <c r="H6" s="50"/>
      <c r="I6" s="50"/>
      <c r="J6" s="50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2.75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5.75" hidden="1" x14ac:dyDescent="0.25">
      <c r="A9" s="47"/>
      <c r="B9" s="118"/>
      <c r="C9" s="47"/>
      <c r="D9" s="47"/>
      <c r="E9" s="47"/>
      <c r="F9" s="47"/>
      <c r="G9" s="47"/>
      <c r="H9" s="47"/>
      <c r="I9" s="47"/>
      <c r="J9" s="47"/>
    </row>
    <row r="10" spans="1:10" ht="22.5" customHeight="1" x14ac:dyDescent="0.25">
      <c r="A10" s="168" t="s">
        <v>0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4.25" customHeight="1" thickBot="1" x14ac:dyDescent="0.3">
      <c r="A11" s="47"/>
      <c r="B11" s="11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310</v>
      </c>
      <c r="F12" s="156" t="s">
        <v>100</v>
      </c>
      <c r="G12" s="173" t="s">
        <v>311</v>
      </c>
      <c r="H12" s="180" t="s">
        <v>309</v>
      </c>
      <c r="I12" s="156" t="s">
        <v>176</v>
      </c>
      <c r="J12" s="156" t="s">
        <v>125</v>
      </c>
    </row>
    <row r="13" spans="1:10" ht="84" customHeight="1" thickBot="1" x14ac:dyDescent="0.3">
      <c r="A13" s="157"/>
      <c r="B13" s="164"/>
      <c r="C13" s="157"/>
      <c r="D13" s="157"/>
      <c r="E13" s="157"/>
      <c r="F13" s="157"/>
      <c r="G13" s="174"/>
      <c r="H13" s="181"/>
      <c r="I13" s="157"/>
      <c r="J13" s="157"/>
    </row>
    <row r="14" spans="1:10" ht="63.75" thickBot="1" x14ac:dyDescent="0.3">
      <c r="A14" s="120">
        <v>1</v>
      </c>
      <c r="B14" s="121" t="s">
        <v>96</v>
      </c>
      <c r="C14" s="119">
        <v>1</v>
      </c>
      <c r="D14" s="122">
        <v>5265</v>
      </c>
      <c r="E14" s="122"/>
      <c r="F14" s="122"/>
      <c r="G14" s="140"/>
      <c r="H14" s="122"/>
      <c r="I14" s="122"/>
      <c r="J14" s="122">
        <f>D14*C14</f>
        <v>5265</v>
      </c>
    </row>
    <row r="15" spans="1:10" ht="18" customHeight="1" thickBot="1" x14ac:dyDescent="0.3">
      <c r="A15" s="176">
        <v>2</v>
      </c>
      <c r="B15" s="177" t="s">
        <v>98</v>
      </c>
      <c r="C15" s="175">
        <v>1</v>
      </c>
      <c r="D15" s="178">
        <v>5265</v>
      </c>
      <c r="E15" s="178"/>
      <c r="F15" s="178"/>
      <c r="G15" s="154"/>
      <c r="H15" s="178"/>
      <c r="I15" s="178"/>
      <c r="J15" s="178">
        <f>D15*C15</f>
        <v>5265</v>
      </c>
    </row>
    <row r="16" spans="1:10" ht="4.5" customHeight="1" thickBot="1" x14ac:dyDescent="0.3">
      <c r="A16" s="176"/>
      <c r="B16" s="177"/>
      <c r="C16" s="175"/>
      <c r="D16" s="178"/>
      <c r="E16" s="178"/>
      <c r="F16" s="178"/>
      <c r="G16" s="155"/>
      <c r="H16" s="178"/>
      <c r="I16" s="178"/>
      <c r="J16" s="178"/>
    </row>
    <row r="17" spans="1:10" ht="32.25" thickBot="1" x14ac:dyDescent="0.3">
      <c r="A17" s="120">
        <v>3</v>
      </c>
      <c r="B17" s="121" t="s">
        <v>97</v>
      </c>
      <c r="C17" s="119">
        <v>1</v>
      </c>
      <c r="D17" s="122">
        <v>5265</v>
      </c>
      <c r="E17" s="122"/>
      <c r="F17" s="122"/>
      <c r="G17" s="140"/>
      <c r="H17" s="122"/>
      <c r="I17" s="148"/>
      <c r="J17" s="148">
        <v>5265</v>
      </c>
    </row>
    <row r="18" spans="1:10" ht="31.5" customHeight="1" thickBot="1" x14ac:dyDescent="0.3">
      <c r="A18" s="120">
        <v>4</v>
      </c>
      <c r="B18" s="121" t="s">
        <v>268</v>
      </c>
      <c r="C18" s="119">
        <v>1</v>
      </c>
      <c r="D18" s="122">
        <v>5265</v>
      </c>
      <c r="E18" s="122"/>
      <c r="F18" s="122"/>
      <c r="G18" s="140"/>
      <c r="H18" s="122"/>
      <c r="I18" s="148"/>
      <c r="J18" s="148">
        <v>5265</v>
      </c>
    </row>
    <row r="19" spans="1:10" ht="32.25" thickBot="1" x14ac:dyDescent="0.3">
      <c r="A19" s="120">
        <v>5</v>
      </c>
      <c r="B19" s="121" t="s">
        <v>269</v>
      </c>
      <c r="C19" s="119">
        <v>1</v>
      </c>
      <c r="D19" s="122">
        <v>5265</v>
      </c>
      <c r="E19" s="122"/>
      <c r="F19" s="122"/>
      <c r="G19" s="140"/>
      <c r="H19" s="122"/>
      <c r="I19" s="148"/>
      <c r="J19" s="148">
        <v>5265</v>
      </c>
    </row>
    <row r="20" spans="1:10" ht="30" customHeight="1" thickBot="1" x14ac:dyDescent="0.3">
      <c r="A20" s="120">
        <v>6</v>
      </c>
      <c r="B20" s="121" t="s">
        <v>270</v>
      </c>
      <c r="C20" s="119">
        <v>1</v>
      </c>
      <c r="D20" s="122">
        <v>5265</v>
      </c>
      <c r="E20" s="122"/>
      <c r="F20" s="122"/>
      <c r="G20" s="140"/>
      <c r="H20" s="122"/>
      <c r="I20" s="148"/>
      <c r="J20" s="148">
        <f>D20*C20</f>
        <v>5265</v>
      </c>
    </row>
    <row r="21" spans="1:10" ht="36" customHeight="1" thickBot="1" x14ac:dyDescent="0.3">
      <c r="A21" s="120">
        <v>7</v>
      </c>
      <c r="B21" s="121" t="s">
        <v>106</v>
      </c>
      <c r="C21" s="119">
        <v>1</v>
      </c>
      <c r="D21" s="130">
        <v>2893</v>
      </c>
      <c r="E21" s="122"/>
      <c r="F21" s="122"/>
      <c r="G21" s="140"/>
      <c r="H21" s="122">
        <v>267</v>
      </c>
      <c r="I21" s="148">
        <f>H21+D21</f>
        <v>3160</v>
      </c>
      <c r="J21" s="148">
        <f>I21*C21</f>
        <v>3160</v>
      </c>
    </row>
    <row r="22" spans="1:10" ht="21" customHeight="1" thickBot="1" x14ac:dyDescent="0.3">
      <c r="A22" s="120">
        <v>8</v>
      </c>
      <c r="B22" s="121" t="s">
        <v>99</v>
      </c>
      <c r="C22" s="119">
        <v>8</v>
      </c>
      <c r="D22" s="130">
        <v>3414</v>
      </c>
      <c r="E22" s="122">
        <f>D22*25%</f>
        <v>853.5</v>
      </c>
      <c r="F22" s="122">
        <f>D22*25%</f>
        <v>853.5</v>
      </c>
      <c r="G22" s="140"/>
      <c r="H22" s="122"/>
      <c r="I22" s="148">
        <f>D22+E22+F22+H22</f>
        <v>5121</v>
      </c>
      <c r="J22" s="148">
        <f>I22*C22</f>
        <v>40968</v>
      </c>
    </row>
    <row r="23" spans="1:10" ht="18.75" customHeight="1" thickBot="1" x14ac:dyDescent="0.3">
      <c r="A23" s="120">
        <v>9</v>
      </c>
      <c r="B23" s="121" t="s">
        <v>101</v>
      </c>
      <c r="C23" s="119">
        <v>2</v>
      </c>
      <c r="D23" s="130">
        <v>3153</v>
      </c>
      <c r="E23" s="122">
        <f t="shared" ref="E23:E25" si="0">D23*25%</f>
        <v>788.25</v>
      </c>
      <c r="F23" s="122">
        <f>D23*25%</f>
        <v>788.25</v>
      </c>
      <c r="G23" s="140"/>
      <c r="H23" s="122"/>
      <c r="I23" s="148">
        <f>D23+E23+F23+H23</f>
        <v>4729.5</v>
      </c>
      <c r="J23" s="148">
        <f>I23*C23</f>
        <v>9459</v>
      </c>
    </row>
    <row r="24" spans="1:10" ht="18" customHeight="1" thickBot="1" x14ac:dyDescent="0.3">
      <c r="A24" s="120">
        <v>10</v>
      </c>
      <c r="B24" s="121" t="s">
        <v>102</v>
      </c>
      <c r="C24" s="119">
        <v>3</v>
      </c>
      <c r="D24" s="130">
        <v>3674</v>
      </c>
      <c r="E24" s="122">
        <f t="shared" si="0"/>
        <v>918.5</v>
      </c>
      <c r="F24" s="122">
        <f>D24*25%</f>
        <v>918.5</v>
      </c>
      <c r="G24" s="140"/>
      <c r="H24" s="122"/>
      <c r="I24" s="148">
        <f>D24+E24+F24+H24</f>
        <v>5511</v>
      </c>
      <c r="J24" s="148">
        <f>I24*C24</f>
        <v>16533</v>
      </c>
    </row>
    <row r="25" spans="1:10" ht="18" customHeight="1" thickBot="1" x14ac:dyDescent="0.3">
      <c r="A25" s="120">
        <v>11</v>
      </c>
      <c r="B25" s="121" t="s">
        <v>103</v>
      </c>
      <c r="C25" s="119">
        <v>1</v>
      </c>
      <c r="D25" s="130">
        <v>3934</v>
      </c>
      <c r="E25" s="122">
        <f t="shared" si="0"/>
        <v>983.5</v>
      </c>
      <c r="F25" s="122">
        <f>D25*25%</f>
        <v>983.5</v>
      </c>
      <c r="G25" s="140"/>
      <c r="H25" s="122"/>
      <c r="I25" s="148">
        <f>D25+E25+F25+H25</f>
        <v>5901</v>
      </c>
      <c r="J25" s="148">
        <f>I25*C25</f>
        <v>5901</v>
      </c>
    </row>
    <row r="26" spans="1:10" ht="18" customHeight="1" thickBot="1" x14ac:dyDescent="0.3">
      <c r="A26" s="120">
        <v>12</v>
      </c>
      <c r="B26" s="121" t="s">
        <v>104</v>
      </c>
      <c r="C26" s="119">
        <v>1</v>
      </c>
      <c r="D26" s="130">
        <v>4745</v>
      </c>
      <c r="E26" s="122"/>
      <c r="F26" s="122"/>
      <c r="G26" s="140"/>
      <c r="H26" s="122"/>
      <c r="I26" s="148"/>
      <c r="J26" s="148">
        <f>D26*C26</f>
        <v>4745</v>
      </c>
    </row>
    <row r="27" spans="1:10" ht="15.75" customHeight="1" thickBot="1" x14ac:dyDescent="0.3">
      <c r="A27" s="120">
        <v>13</v>
      </c>
      <c r="B27" s="121" t="s">
        <v>105</v>
      </c>
      <c r="C27" s="119">
        <v>0.25</v>
      </c>
      <c r="D27" s="130">
        <v>5005</v>
      </c>
      <c r="E27" s="122"/>
      <c r="F27" s="122"/>
      <c r="G27" s="140">
        <f>D27*30%</f>
        <v>1501.5</v>
      </c>
      <c r="H27" s="122"/>
      <c r="I27" s="148">
        <f>G27+D27</f>
        <v>6506.5</v>
      </c>
      <c r="J27" s="148">
        <f>I27*C27</f>
        <v>1626.625</v>
      </c>
    </row>
    <row r="28" spans="1:10" ht="15" customHeight="1" thickBot="1" x14ac:dyDescent="0.3">
      <c r="A28" s="120">
        <v>14</v>
      </c>
      <c r="B28" s="121" t="s">
        <v>320</v>
      </c>
      <c r="C28" s="119">
        <v>0.75</v>
      </c>
      <c r="D28" s="130">
        <v>3934</v>
      </c>
      <c r="E28" s="122"/>
      <c r="F28" s="122"/>
      <c r="G28" s="140"/>
      <c r="H28" s="122"/>
      <c r="I28" s="148"/>
      <c r="J28" s="148">
        <f>D28*C28</f>
        <v>2950.5</v>
      </c>
    </row>
    <row r="29" spans="1:10" ht="16.5" customHeight="1" thickBot="1" x14ac:dyDescent="0.3">
      <c r="A29" s="120">
        <v>15</v>
      </c>
      <c r="B29" s="121" t="s">
        <v>182</v>
      </c>
      <c r="C29" s="119">
        <v>1</v>
      </c>
      <c r="D29" s="130">
        <v>5265</v>
      </c>
      <c r="E29" s="122"/>
      <c r="F29" s="122"/>
      <c r="G29" s="140"/>
      <c r="H29" s="122"/>
      <c r="I29" s="148"/>
      <c r="J29" s="148">
        <f>D29*C29</f>
        <v>5265</v>
      </c>
    </row>
    <row r="30" spans="1:10" ht="0.75" hidden="1" customHeight="1" thickBot="1" x14ac:dyDescent="0.3">
      <c r="A30" s="120">
        <v>16</v>
      </c>
      <c r="B30" s="121" t="s">
        <v>107</v>
      </c>
      <c r="C30" s="119">
        <v>0</v>
      </c>
      <c r="D30" s="130">
        <v>0</v>
      </c>
      <c r="E30" s="122"/>
      <c r="F30" s="122"/>
      <c r="G30" s="140"/>
      <c r="H30" s="122"/>
      <c r="I30" s="148"/>
      <c r="J30" s="148">
        <f>D30*C30</f>
        <v>0</v>
      </c>
    </row>
    <row r="31" spans="1:10" ht="15.75" customHeight="1" thickBot="1" x14ac:dyDescent="0.3">
      <c r="A31" s="120">
        <v>16</v>
      </c>
      <c r="B31" s="121" t="s">
        <v>108</v>
      </c>
      <c r="C31" s="119">
        <v>1</v>
      </c>
      <c r="D31" s="130">
        <v>3934</v>
      </c>
      <c r="E31" s="122"/>
      <c r="F31" s="122"/>
      <c r="G31" s="140"/>
      <c r="H31" s="122"/>
      <c r="I31" s="148"/>
      <c r="J31" s="148">
        <f>D31*C31</f>
        <v>3934</v>
      </c>
    </row>
    <row r="32" spans="1:10" ht="19.5" customHeight="1" thickBot="1" x14ac:dyDescent="0.3">
      <c r="A32" s="120">
        <v>17</v>
      </c>
      <c r="B32" s="121" t="s">
        <v>109</v>
      </c>
      <c r="C32" s="119">
        <v>1</v>
      </c>
      <c r="D32" s="130">
        <v>3934</v>
      </c>
      <c r="E32" s="122"/>
      <c r="F32" s="122"/>
      <c r="G32" s="140"/>
      <c r="H32" s="122"/>
      <c r="I32" s="148"/>
      <c r="J32" s="148">
        <f>D32*C32</f>
        <v>3934</v>
      </c>
    </row>
    <row r="33" spans="1:11" ht="19.5" customHeight="1" thickBot="1" x14ac:dyDescent="0.3">
      <c r="A33" s="120">
        <v>18</v>
      </c>
      <c r="B33" s="121" t="s">
        <v>326</v>
      </c>
      <c r="C33" s="119">
        <v>0.5</v>
      </c>
      <c r="D33" s="130">
        <v>6133</v>
      </c>
      <c r="E33" s="122"/>
      <c r="F33" s="122"/>
      <c r="G33" s="140">
        <f>D33*30%</f>
        <v>1839.8999999999999</v>
      </c>
      <c r="H33" s="122"/>
      <c r="I33" s="148">
        <f>D33+G33</f>
        <v>7972.9</v>
      </c>
      <c r="J33" s="148">
        <f>I33*C33</f>
        <v>3986.45</v>
      </c>
    </row>
    <row r="34" spans="1:11" ht="16.5" hidden="1" thickBot="1" x14ac:dyDescent="0.3">
      <c r="A34" s="110">
        <v>20</v>
      </c>
      <c r="B34" s="46"/>
      <c r="C34" s="10">
        <v>0</v>
      </c>
      <c r="D34" s="108">
        <v>0</v>
      </c>
      <c r="E34" s="8"/>
      <c r="F34" s="8"/>
      <c r="G34" s="8"/>
      <c r="H34" s="8">
        <v>0</v>
      </c>
      <c r="I34" s="149">
        <v>0</v>
      </c>
      <c r="J34" s="149">
        <f>I34*C34</f>
        <v>0</v>
      </c>
    </row>
    <row r="35" spans="1:11" ht="15.75" x14ac:dyDescent="0.25">
      <c r="A35" s="156"/>
      <c r="B35" s="163" t="s">
        <v>29</v>
      </c>
      <c r="C35" s="158">
        <f>C14+C15+C17+C18+C19+C20+C21+C22+C23+C24+C25+C26+C27+C28+C29+C30+C31+C32+C33+C34</f>
        <v>26.5</v>
      </c>
      <c r="D35" s="154"/>
      <c r="E35" s="154"/>
      <c r="F35" s="154"/>
      <c r="G35" s="138"/>
      <c r="H35" s="107"/>
      <c r="I35" s="150"/>
      <c r="J35" s="186">
        <f>SUM(J14:J34)</f>
        <v>134052.57500000001</v>
      </c>
    </row>
    <row r="36" spans="1:11" ht="16.5" thickBot="1" x14ac:dyDescent="0.3">
      <c r="A36" s="157"/>
      <c r="B36" s="164"/>
      <c r="C36" s="159"/>
      <c r="D36" s="155"/>
      <c r="E36" s="155"/>
      <c r="F36" s="155"/>
      <c r="G36" s="139"/>
      <c r="H36" s="108"/>
      <c r="I36" s="151"/>
      <c r="J36" s="187"/>
    </row>
    <row r="37" spans="1:11" ht="15.75" x14ac:dyDescent="0.25">
      <c r="A37" s="47"/>
      <c r="B37" s="118"/>
      <c r="C37" s="47"/>
      <c r="D37" s="47"/>
      <c r="E37" s="47"/>
      <c r="F37" s="47"/>
      <c r="G37" s="47"/>
      <c r="H37" s="47"/>
      <c r="I37" s="152"/>
      <c r="J37" s="152"/>
    </row>
    <row r="38" spans="1:11" ht="15.75" x14ac:dyDescent="0.25">
      <c r="A38" s="106"/>
      <c r="B38" s="153" t="s">
        <v>28</v>
      </c>
      <c r="C38" s="153"/>
      <c r="D38" s="153"/>
      <c r="E38" s="153"/>
      <c r="F38" s="153"/>
      <c r="G38" s="153"/>
      <c r="H38" s="153"/>
      <c r="I38" s="153"/>
      <c r="J38" s="153"/>
      <c r="K38" s="28"/>
    </row>
    <row r="39" spans="1:11" ht="37.5" customHeight="1" x14ac:dyDescent="0.25">
      <c r="A39" s="106"/>
      <c r="B39" s="153" t="s">
        <v>31</v>
      </c>
      <c r="C39" s="153"/>
      <c r="D39" s="153"/>
      <c r="E39" s="153"/>
      <c r="F39" s="153" t="s">
        <v>58</v>
      </c>
      <c r="G39" s="153"/>
      <c r="H39" s="153"/>
      <c r="I39" s="153"/>
      <c r="J39" s="153"/>
      <c r="K39" s="28"/>
    </row>
    <row r="40" spans="1:11" ht="30.75" customHeight="1" x14ac:dyDescent="0.25">
      <c r="A40" s="106"/>
      <c r="B40" s="153" t="s">
        <v>32</v>
      </c>
      <c r="C40" s="153"/>
      <c r="D40" s="153"/>
      <c r="E40" s="153"/>
      <c r="F40" s="153"/>
      <c r="G40" s="153"/>
      <c r="H40" s="153"/>
      <c r="I40" s="153"/>
      <c r="J40" s="153"/>
      <c r="K40" s="28"/>
    </row>
    <row r="41" spans="1:11" ht="15.75" customHeight="1" x14ac:dyDescent="0.25">
      <c r="A41" s="28"/>
      <c r="B41" s="28"/>
      <c r="C41" s="28"/>
      <c r="D41" s="28"/>
      <c r="E41" s="28"/>
      <c r="F41" s="28"/>
      <c r="G41" s="141"/>
      <c r="H41" s="28"/>
      <c r="I41" s="28"/>
      <c r="J41" s="28"/>
      <c r="K41" s="28"/>
    </row>
    <row r="42" spans="1:11" s="28" customFormat="1" x14ac:dyDescent="0.25">
      <c r="G42" s="141"/>
    </row>
    <row r="43" spans="1:11" s="28" customFormat="1" x14ac:dyDescent="0.25">
      <c r="G43" s="141"/>
    </row>
    <row r="44" spans="1:11" s="28" customFormat="1" x14ac:dyDescent="0.25">
      <c r="A44" s="4"/>
      <c r="B44" s="4"/>
      <c r="C44" s="4"/>
      <c r="D44" s="4"/>
      <c r="E44" s="4"/>
      <c r="F44"/>
      <c r="G44"/>
      <c r="H44"/>
      <c r="I44"/>
      <c r="J44"/>
      <c r="K44"/>
    </row>
    <row r="45" spans="1:11" s="28" customFormat="1" x14ac:dyDescent="0.25">
      <c r="A45" s="4"/>
      <c r="B45" s="4"/>
      <c r="C45" s="4"/>
      <c r="D45" s="4"/>
      <c r="E45" s="4"/>
      <c r="F45"/>
      <c r="G45"/>
      <c r="H45"/>
      <c r="I45"/>
      <c r="J45"/>
      <c r="K45"/>
    </row>
    <row r="46" spans="1:11" s="28" customFormat="1" x14ac:dyDescent="0.25">
      <c r="A46"/>
      <c r="B46" s="27"/>
      <c r="C46"/>
      <c r="D46"/>
      <c r="E46"/>
      <c r="F46"/>
      <c r="G46"/>
      <c r="H46"/>
      <c r="I46"/>
      <c r="J46"/>
      <c r="K46"/>
    </row>
    <row r="47" spans="1:11" s="28" customFormat="1" x14ac:dyDescent="0.25">
      <c r="A47"/>
      <c r="B47" s="27"/>
      <c r="C47"/>
      <c r="D47"/>
      <c r="E47"/>
      <c r="F47"/>
      <c r="G47"/>
      <c r="H47"/>
      <c r="I47"/>
      <c r="J47"/>
      <c r="K47"/>
    </row>
  </sheetData>
  <mergeCells count="41">
    <mergeCell ref="A35:A36"/>
    <mergeCell ref="B35:B36"/>
    <mergeCell ref="C35:C36"/>
    <mergeCell ref="D35:D36"/>
    <mergeCell ref="E35:E36"/>
    <mergeCell ref="I15:I16"/>
    <mergeCell ref="J15:J16"/>
    <mergeCell ref="B15:B16"/>
    <mergeCell ref="B40:E40"/>
    <mergeCell ref="F40:J40"/>
    <mergeCell ref="F35:F36"/>
    <mergeCell ref="H15:H16"/>
    <mergeCell ref="J35:J36"/>
    <mergeCell ref="B38:E38"/>
    <mergeCell ref="F38:J38"/>
    <mergeCell ref="B39:E39"/>
    <mergeCell ref="F39:J39"/>
    <mergeCell ref="G15:G16"/>
    <mergeCell ref="A15:A16"/>
    <mergeCell ref="C15:C16"/>
    <mergeCell ref="D15:D16"/>
    <mergeCell ref="E15:E16"/>
    <mergeCell ref="F15:F16"/>
    <mergeCell ref="A10:J10"/>
    <mergeCell ref="A12:A13"/>
    <mergeCell ref="B12:B13"/>
    <mergeCell ref="C12:C13"/>
    <mergeCell ref="D12:D13"/>
    <mergeCell ref="E12:E13"/>
    <mergeCell ref="F12:F13"/>
    <mergeCell ref="J12:J13"/>
    <mergeCell ref="H12:H13"/>
    <mergeCell ref="I12:I13"/>
    <mergeCell ref="G12:G13"/>
    <mergeCell ref="E3:J3"/>
    <mergeCell ref="I4:J4"/>
    <mergeCell ref="I1:J1"/>
    <mergeCell ref="A7:J7"/>
    <mergeCell ref="A8:J8"/>
    <mergeCell ref="A3:D3"/>
    <mergeCell ref="A4:B4"/>
  </mergeCells>
  <pageMargins left="0.7" right="0.7" top="0.75" bottom="0.75" header="0.3" footer="0.3"/>
  <pageSetup paperSize="9" scale="81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H3" sqref="H3:K3"/>
    </sheetView>
  </sheetViews>
  <sheetFormatPr defaultRowHeight="15" x14ac:dyDescent="0.25"/>
  <cols>
    <col min="1" max="1" width="4.42578125" customWidth="1"/>
    <col min="2" max="2" width="25.140625" style="27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9" width="10.28515625" customWidth="1"/>
  </cols>
  <sheetData>
    <row r="1" spans="1:11" ht="19.5" customHeight="1" x14ac:dyDescent="0.25">
      <c r="A1" s="47"/>
      <c r="B1" s="116"/>
      <c r="C1" s="116"/>
      <c r="D1" s="47"/>
      <c r="E1" s="47"/>
      <c r="F1" s="49"/>
      <c r="G1" s="170"/>
      <c r="H1" s="170"/>
      <c r="I1" s="170"/>
      <c r="J1" s="171" t="s">
        <v>274</v>
      </c>
      <c r="K1" s="171"/>
    </row>
    <row r="2" spans="1:11" ht="15.75" x14ac:dyDescent="0.25">
      <c r="A2" s="47"/>
      <c r="B2" s="116"/>
      <c r="C2" s="116"/>
      <c r="D2" s="47"/>
      <c r="E2" s="47"/>
      <c r="F2" s="50"/>
      <c r="G2" s="170"/>
      <c r="H2" s="170"/>
      <c r="I2" s="170"/>
      <c r="J2" s="47"/>
      <c r="K2" s="47"/>
    </row>
    <row r="3" spans="1:11" ht="66" customHeight="1" x14ac:dyDescent="0.25">
      <c r="A3" s="169" t="s">
        <v>271</v>
      </c>
      <c r="B3" s="169"/>
      <c r="C3" s="169"/>
      <c r="D3" s="169"/>
      <c r="E3" s="47"/>
      <c r="F3" s="50"/>
      <c r="G3" s="50"/>
      <c r="H3" s="170" t="s">
        <v>273</v>
      </c>
      <c r="I3" s="170"/>
      <c r="J3" s="170"/>
      <c r="K3" s="170"/>
    </row>
    <row r="4" spans="1:11" ht="19.5" customHeight="1" x14ac:dyDescent="0.25">
      <c r="A4" s="47"/>
      <c r="B4" s="116" t="s">
        <v>179</v>
      </c>
      <c r="C4" s="116"/>
      <c r="D4" s="47"/>
      <c r="E4" s="47"/>
      <c r="F4" s="50"/>
      <c r="G4" s="50"/>
      <c r="H4" s="50"/>
      <c r="I4" s="50"/>
      <c r="J4" s="167" t="s">
        <v>52</v>
      </c>
      <c r="K4" s="167"/>
    </row>
    <row r="5" spans="1:11" ht="19.5" customHeight="1" x14ac:dyDescent="0.25">
      <c r="A5" s="47"/>
      <c r="B5" s="116"/>
      <c r="C5" s="116"/>
      <c r="D5" s="47"/>
      <c r="E5" s="47"/>
      <c r="F5" s="50"/>
      <c r="G5" s="50"/>
      <c r="H5" s="50"/>
      <c r="I5" s="50"/>
      <c r="J5" s="47"/>
      <c r="K5" s="47"/>
    </row>
    <row r="6" spans="1:11" ht="19.5" customHeight="1" x14ac:dyDescent="0.25">
      <c r="A6" s="47"/>
      <c r="B6" s="118"/>
      <c r="C6" s="47"/>
      <c r="D6" s="47"/>
      <c r="E6" s="47"/>
      <c r="F6" s="50"/>
      <c r="G6" s="50"/>
      <c r="H6" s="50"/>
      <c r="I6" s="50"/>
      <c r="J6" s="47"/>
      <c r="K6" s="47"/>
    </row>
    <row r="7" spans="1:11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</row>
    <row r="8" spans="1:11" ht="22.5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</row>
    <row r="9" spans="1:11" ht="15.75" hidden="1" x14ac:dyDescent="0.25">
      <c r="A9" s="47"/>
      <c r="B9" s="118"/>
      <c r="C9" s="47"/>
      <c r="D9" s="47"/>
      <c r="E9" s="47"/>
      <c r="F9" s="47"/>
      <c r="G9" s="47"/>
      <c r="H9" s="47"/>
      <c r="I9" s="47"/>
      <c r="J9" s="47"/>
      <c r="K9" s="47"/>
    </row>
    <row r="10" spans="1:11" ht="29.25" customHeight="1" x14ac:dyDescent="0.25">
      <c r="A10" s="168" t="s">
        <v>110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</row>
    <row r="11" spans="1:11" ht="22.5" customHeight="1" thickBot="1" x14ac:dyDescent="0.3">
      <c r="A11" s="47"/>
      <c r="B11" s="118"/>
      <c r="C11" s="47"/>
      <c r="D11" s="47"/>
      <c r="E11" s="47"/>
      <c r="F11" s="47"/>
      <c r="G11" s="47"/>
      <c r="H11" s="47"/>
      <c r="I11" s="47"/>
      <c r="J11" s="47"/>
      <c r="K11" s="47"/>
    </row>
    <row r="12" spans="1:11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09"/>
      <c r="G12" s="156" t="s">
        <v>88</v>
      </c>
      <c r="H12" s="156" t="s">
        <v>177</v>
      </c>
      <c r="I12" s="156" t="s">
        <v>89</v>
      </c>
      <c r="J12" s="156" t="s">
        <v>178</v>
      </c>
      <c r="K12" s="156" t="s">
        <v>5</v>
      </c>
    </row>
    <row r="13" spans="1:11" ht="78.75" customHeight="1" thickBot="1" x14ac:dyDescent="0.3">
      <c r="A13" s="157"/>
      <c r="B13" s="164"/>
      <c r="C13" s="157"/>
      <c r="D13" s="157"/>
      <c r="E13" s="157"/>
      <c r="F13" s="110"/>
      <c r="G13" s="157"/>
      <c r="H13" s="157"/>
      <c r="I13" s="157"/>
      <c r="J13" s="157"/>
      <c r="K13" s="157"/>
    </row>
    <row r="14" spans="1:11" ht="32.25" thickBot="1" x14ac:dyDescent="0.3">
      <c r="A14" s="110">
        <v>1</v>
      </c>
      <c r="B14" s="46" t="s">
        <v>111</v>
      </c>
      <c r="C14" s="10">
        <v>5.5</v>
      </c>
      <c r="D14" s="8">
        <v>7001</v>
      </c>
      <c r="E14" s="8">
        <f>D14*10%</f>
        <v>700.1</v>
      </c>
      <c r="F14" s="8">
        <f>D14+E14</f>
        <v>7701.1</v>
      </c>
      <c r="G14" s="8">
        <f>F14*20%</f>
        <v>1540.2200000000003</v>
      </c>
      <c r="H14" s="8">
        <f>F14+G14</f>
        <v>9241.32</v>
      </c>
      <c r="I14" s="8">
        <f>H14*30%</f>
        <v>2772.3959999999997</v>
      </c>
      <c r="J14" s="8">
        <f>H14+I14</f>
        <v>12013.716</v>
      </c>
      <c r="K14" s="8">
        <f>J14*C14</f>
        <v>66075.437999999995</v>
      </c>
    </row>
    <row r="15" spans="1:11" ht="15.75" x14ac:dyDescent="0.25">
      <c r="A15" s="115"/>
      <c r="B15" s="68"/>
      <c r="C15" s="11"/>
      <c r="D15" s="9"/>
      <c r="E15" s="9"/>
      <c r="F15" s="9"/>
      <c r="G15" s="9"/>
      <c r="H15" s="9"/>
      <c r="I15" s="9"/>
      <c r="J15" s="9"/>
      <c r="K15" s="9"/>
    </row>
    <row r="16" spans="1:11" ht="15.75" x14ac:dyDescent="0.25">
      <c r="A16" s="115"/>
      <c r="B16" s="68"/>
      <c r="C16" s="11"/>
      <c r="D16" s="9"/>
      <c r="E16" s="9"/>
      <c r="F16" s="9"/>
      <c r="G16" s="9"/>
      <c r="H16" s="9"/>
      <c r="I16" s="9"/>
      <c r="J16" s="9"/>
      <c r="K16" s="9"/>
    </row>
    <row r="17" spans="1:11" ht="15.75" x14ac:dyDescent="0.25">
      <c r="A17" s="115"/>
      <c r="B17" s="68"/>
      <c r="C17" s="11"/>
      <c r="D17" s="9"/>
      <c r="E17" s="9"/>
      <c r="F17" s="9"/>
      <c r="G17" s="9"/>
      <c r="H17" s="9"/>
      <c r="I17" s="9"/>
      <c r="J17" s="9"/>
      <c r="K17" s="9"/>
    </row>
    <row r="18" spans="1:11" ht="16.5" thickBot="1" x14ac:dyDescent="0.3">
      <c r="A18" s="115"/>
      <c r="B18" s="68"/>
      <c r="C18" s="11"/>
      <c r="D18" s="9"/>
      <c r="E18" s="9"/>
      <c r="F18" s="9"/>
      <c r="G18" s="9"/>
      <c r="H18" s="9"/>
      <c r="I18" s="9"/>
      <c r="J18" s="9"/>
      <c r="K18" s="9"/>
    </row>
    <row r="19" spans="1:11" ht="15.75" x14ac:dyDescent="0.25">
      <c r="A19" s="156"/>
      <c r="B19" s="163" t="s">
        <v>29</v>
      </c>
      <c r="C19" s="158">
        <v>5.5</v>
      </c>
      <c r="D19" s="158"/>
      <c r="E19" s="158"/>
      <c r="F19" s="111"/>
      <c r="G19" s="111"/>
      <c r="H19" s="111"/>
      <c r="I19" s="158"/>
      <c r="J19" s="111"/>
      <c r="K19" s="154">
        <f>K14</f>
        <v>66075.437999999995</v>
      </c>
    </row>
    <row r="20" spans="1:11" ht="16.5" thickBot="1" x14ac:dyDescent="0.3">
      <c r="A20" s="157"/>
      <c r="B20" s="164"/>
      <c r="C20" s="159"/>
      <c r="D20" s="159"/>
      <c r="E20" s="159"/>
      <c r="F20" s="112"/>
      <c r="G20" s="112"/>
      <c r="H20" s="112"/>
      <c r="I20" s="159"/>
      <c r="J20" s="112"/>
      <c r="K20" s="155"/>
    </row>
    <row r="21" spans="1:11" ht="30" customHeight="1" x14ac:dyDescent="0.25">
      <c r="A21" s="106"/>
      <c r="B21" s="153"/>
      <c r="C21" s="153"/>
      <c r="D21" s="153"/>
      <c r="E21" s="153"/>
      <c r="F21" s="153"/>
      <c r="G21" s="153"/>
      <c r="H21" s="153"/>
      <c r="I21" s="153"/>
      <c r="J21" s="47"/>
      <c r="K21" s="47"/>
    </row>
    <row r="22" spans="1:11" ht="39" customHeight="1" x14ac:dyDescent="0.25">
      <c r="A22" s="106"/>
      <c r="B22" s="153" t="s">
        <v>31</v>
      </c>
      <c r="C22" s="153"/>
      <c r="D22" s="153"/>
      <c r="E22" s="153"/>
      <c r="F22" s="153" t="s">
        <v>58</v>
      </c>
      <c r="G22" s="153"/>
      <c r="H22" s="153"/>
      <c r="I22" s="153"/>
      <c r="J22" s="47"/>
      <c r="K22" s="47"/>
    </row>
    <row r="23" spans="1:11" ht="33.75" customHeight="1" x14ac:dyDescent="0.25">
      <c r="A23" s="106"/>
      <c r="B23" s="153" t="s">
        <v>32</v>
      </c>
      <c r="C23" s="153"/>
      <c r="D23" s="153"/>
      <c r="E23" s="153"/>
      <c r="F23" s="153"/>
      <c r="G23" s="153"/>
      <c r="H23" s="153"/>
      <c r="I23" s="153"/>
      <c r="J23" s="47"/>
      <c r="K23" s="47"/>
    </row>
    <row r="24" spans="1:11" ht="15.75" customHeight="1" x14ac:dyDescent="0.25">
      <c r="A24" s="28"/>
      <c r="B24" s="28"/>
      <c r="C24" s="28"/>
      <c r="D24" s="28"/>
      <c r="E24" s="28"/>
      <c r="F24" s="28"/>
      <c r="G24" s="28"/>
      <c r="H24" s="28"/>
      <c r="I24" s="28"/>
    </row>
    <row r="25" spans="1:11" s="28" customFormat="1" x14ac:dyDescent="0.25"/>
    <row r="26" spans="1:11" s="28" customFormat="1" x14ac:dyDescent="0.25"/>
    <row r="27" spans="1:11" s="28" customFormat="1" x14ac:dyDescent="0.25">
      <c r="A27" s="4"/>
      <c r="B27" s="4"/>
      <c r="C27" s="4"/>
      <c r="D27" s="4"/>
      <c r="E27" s="4"/>
      <c r="F27"/>
      <c r="G27"/>
      <c r="H27"/>
      <c r="I27"/>
    </row>
    <row r="28" spans="1:11" s="28" customFormat="1" x14ac:dyDescent="0.25">
      <c r="A28" s="4"/>
      <c r="B28" s="4"/>
      <c r="C28" s="4"/>
      <c r="D28" s="4"/>
      <c r="E28" s="4"/>
      <c r="F28"/>
      <c r="G28"/>
      <c r="H28"/>
      <c r="I28"/>
    </row>
    <row r="29" spans="1:11" s="28" customFormat="1" x14ac:dyDescent="0.25">
      <c r="A29"/>
      <c r="B29" s="27"/>
      <c r="C29"/>
      <c r="D29"/>
      <c r="E29"/>
      <c r="F29"/>
      <c r="G29"/>
      <c r="H29"/>
      <c r="I29"/>
    </row>
    <row r="30" spans="1:11" s="28" customFormat="1" x14ac:dyDescent="0.25">
      <c r="A30"/>
      <c r="B30" s="27"/>
      <c r="C30"/>
      <c r="D30"/>
      <c r="E30"/>
      <c r="F30"/>
      <c r="G30"/>
      <c r="H30"/>
      <c r="I30"/>
    </row>
  </sheetData>
  <mergeCells count="31">
    <mergeCell ref="K19:K20"/>
    <mergeCell ref="I12:I13"/>
    <mergeCell ref="K12:K13"/>
    <mergeCell ref="A19:A20"/>
    <mergeCell ref="B19:B20"/>
    <mergeCell ref="C19:C20"/>
    <mergeCell ref="D19:D20"/>
    <mergeCell ref="E19:E20"/>
    <mergeCell ref="I19:I20"/>
    <mergeCell ref="J12:J13"/>
    <mergeCell ref="B21:E21"/>
    <mergeCell ref="F21:I21"/>
    <mergeCell ref="B22:E22"/>
    <mergeCell ref="F22:I22"/>
    <mergeCell ref="B23:E23"/>
    <mergeCell ref="F23:I23"/>
    <mergeCell ref="J4:K4"/>
    <mergeCell ref="J1:K1"/>
    <mergeCell ref="G1:I2"/>
    <mergeCell ref="A12:A13"/>
    <mergeCell ref="B12:B13"/>
    <mergeCell ref="C12:C13"/>
    <mergeCell ref="D12:D13"/>
    <mergeCell ref="E12:E13"/>
    <mergeCell ref="G12:G13"/>
    <mergeCell ref="H12:H13"/>
    <mergeCell ref="A7:K7"/>
    <mergeCell ref="A8:K8"/>
    <mergeCell ref="A10:K10"/>
    <mergeCell ref="A3:D3"/>
    <mergeCell ref="H3:K3"/>
  </mergeCells>
  <pageMargins left="0.7" right="0.7" top="0.75" bottom="0.75" header="0.3" footer="0.3"/>
  <pageSetup paperSize="9" scale="76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A5" sqref="A5:I5"/>
    </sheetView>
  </sheetViews>
  <sheetFormatPr defaultRowHeight="15" x14ac:dyDescent="0.25"/>
  <cols>
    <col min="1" max="1" width="4.42578125" customWidth="1"/>
    <col min="2" max="2" width="24.7109375" style="27" customWidth="1"/>
    <col min="3" max="3" width="9.5703125" customWidth="1"/>
    <col min="4" max="4" width="9.28515625" bestFit="1" customWidth="1"/>
    <col min="5" max="5" width="9" customWidth="1"/>
    <col min="6" max="6" width="7" hidden="1" customWidth="1"/>
    <col min="7" max="7" width="9.7109375" customWidth="1"/>
    <col min="8" max="8" width="11.28515625" customWidth="1"/>
    <col min="9" max="10" width="10.28515625" customWidth="1"/>
  </cols>
  <sheetData>
    <row r="1" spans="1:9" ht="15.75" x14ac:dyDescent="0.25">
      <c r="A1" s="47"/>
      <c r="B1" s="116"/>
      <c r="C1" s="116"/>
      <c r="D1" s="47"/>
      <c r="E1" s="47"/>
      <c r="F1" s="49"/>
      <c r="G1" s="49"/>
      <c r="H1" s="170" t="s">
        <v>275</v>
      </c>
      <c r="I1" s="170"/>
    </row>
    <row r="2" spans="1:9" ht="17.25" customHeight="1" x14ac:dyDescent="0.25">
      <c r="A2" s="47"/>
      <c r="B2" s="116"/>
      <c r="C2" s="116"/>
      <c r="D2" s="47"/>
      <c r="E2" s="47"/>
      <c r="F2" s="50"/>
      <c r="G2" s="49"/>
      <c r="H2" s="49"/>
      <c r="I2" s="49"/>
    </row>
    <row r="3" spans="1:9" ht="65.25" customHeight="1" x14ac:dyDescent="0.25">
      <c r="A3" s="169" t="s">
        <v>271</v>
      </c>
      <c r="B3" s="169"/>
      <c r="C3" s="169"/>
      <c r="D3" s="169"/>
      <c r="E3" s="170" t="s">
        <v>328</v>
      </c>
      <c r="F3" s="170"/>
      <c r="G3" s="170"/>
      <c r="H3" s="170"/>
      <c r="I3" s="170"/>
    </row>
    <row r="4" spans="1:9" ht="18" customHeight="1" x14ac:dyDescent="0.25">
      <c r="A4" s="47"/>
      <c r="B4" s="116" t="s">
        <v>179</v>
      </c>
      <c r="C4" s="116"/>
      <c r="D4" s="47"/>
      <c r="E4" s="47"/>
      <c r="F4" s="50"/>
      <c r="G4" s="50"/>
      <c r="H4" s="171" t="s">
        <v>52</v>
      </c>
      <c r="I4" s="171"/>
    </row>
    <row r="5" spans="1:9" ht="22.5" customHeight="1" x14ac:dyDescent="0.25">
      <c r="A5" s="167" t="s">
        <v>184</v>
      </c>
      <c r="B5" s="167"/>
      <c r="C5" s="167"/>
      <c r="D5" s="167"/>
      <c r="E5" s="167"/>
      <c r="F5" s="167"/>
      <c r="G5" s="167"/>
      <c r="H5" s="167"/>
      <c r="I5" s="167"/>
    </row>
    <row r="6" spans="1:9" ht="22.5" customHeight="1" x14ac:dyDescent="0.25">
      <c r="A6" s="167" t="s">
        <v>180</v>
      </c>
      <c r="B6" s="167"/>
      <c r="C6" s="167"/>
      <c r="D6" s="167"/>
      <c r="E6" s="167"/>
      <c r="F6" s="167"/>
      <c r="G6" s="167"/>
      <c r="H6" s="167"/>
      <c r="I6" s="167"/>
    </row>
    <row r="7" spans="1:9" ht="15.75" x14ac:dyDescent="0.25">
      <c r="A7" s="47"/>
      <c r="B7" s="118"/>
      <c r="C7" s="47"/>
      <c r="D7" s="47"/>
      <c r="E7" s="47"/>
      <c r="F7" s="47"/>
      <c r="G7" s="47"/>
      <c r="H7" s="47"/>
      <c r="I7" s="47"/>
    </row>
    <row r="8" spans="1:9" ht="15.75" x14ac:dyDescent="0.25">
      <c r="A8" s="168" t="s">
        <v>112</v>
      </c>
      <c r="B8" s="168"/>
      <c r="C8" s="168"/>
      <c r="D8" s="168"/>
      <c r="E8" s="168"/>
      <c r="F8" s="168"/>
      <c r="G8" s="168"/>
      <c r="H8" s="168"/>
      <c r="I8" s="168"/>
    </row>
    <row r="9" spans="1:9" ht="16.5" thickBot="1" x14ac:dyDescent="0.3">
      <c r="A9" s="47"/>
      <c r="B9" s="118"/>
      <c r="C9" s="47"/>
      <c r="D9" s="47"/>
      <c r="E9" s="47"/>
      <c r="F9" s="47"/>
      <c r="G9" s="47"/>
      <c r="H9" s="47"/>
      <c r="I9" s="47"/>
    </row>
    <row r="10" spans="1:9" ht="15" customHeight="1" x14ac:dyDescent="0.25">
      <c r="A10" s="156"/>
      <c r="B10" s="163"/>
      <c r="C10" s="156" t="s">
        <v>307</v>
      </c>
      <c r="D10" s="156" t="s">
        <v>2</v>
      </c>
      <c r="E10" s="156" t="s">
        <v>113</v>
      </c>
      <c r="F10" s="156"/>
      <c r="G10" s="173" t="s">
        <v>306</v>
      </c>
      <c r="H10" s="156" t="s">
        <v>176</v>
      </c>
      <c r="I10" s="156" t="s">
        <v>125</v>
      </c>
    </row>
    <row r="11" spans="1:9" ht="72.75" customHeight="1" thickBot="1" x14ac:dyDescent="0.3">
      <c r="A11" s="157"/>
      <c r="B11" s="164"/>
      <c r="C11" s="157"/>
      <c r="D11" s="157"/>
      <c r="E11" s="157"/>
      <c r="F11" s="157"/>
      <c r="G11" s="174"/>
      <c r="H11" s="157"/>
      <c r="I11" s="157"/>
    </row>
    <row r="12" spans="1:9" ht="16.5" thickBot="1" x14ac:dyDescent="0.3">
      <c r="A12" s="120">
        <v>1</v>
      </c>
      <c r="B12" s="133" t="s">
        <v>83</v>
      </c>
      <c r="C12" s="119">
        <v>1</v>
      </c>
      <c r="D12" s="122">
        <v>7464</v>
      </c>
      <c r="E12" s="122">
        <f>6889*30%</f>
        <v>2066.6999999999998</v>
      </c>
      <c r="F12" s="122"/>
      <c r="G12" s="122"/>
      <c r="H12" s="147">
        <f>D12+E12</f>
        <v>9530.7000000000007</v>
      </c>
      <c r="I12" s="122">
        <f>H12*C12</f>
        <v>9530.7000000000007</v>
      </c>
    </row>
    <row r="13" spans="1:9" ht="15" customHeight="1" thickBot="1" x14ac:dyDescent="0.3">
      <c r="A13" s="176">
        <v>2</v>
      </c>
      <c r="B13" s="190" t="s">
        <v>114</v>
      </c>
      <c r="C13" s="175">
        <v>1</v>
      </c>
      <c r="D13" s="178">
        <v>7091</v>
      </c>
      <c r="E13" s="178">
        <f>D13*30%</f>
        <v>2127.2999999999997</v>
      </c>
      <c r="F13" s="178"/>
      <c r="G13" s="178"/>
      <c r="H13" s="178">
        <f t="shared" ref="H13" si="0">D13+E13</f>
        <v>9218.2999999999993</v>
      </c>
      <c r="I13" s="178">
        <f>H13*C13</f>
        <v>9218.2999999999993</v>
      </c>
    </row>
    <row r="14" spans="1:9" ht="15.75" customHeight="1" thickBot="1" x14ac:dyDescent="0.3">
      <c r="A14" s="176"/>
      <c r="B14" s="190"/>
      <c r="C14" s="175"/>
      <c r="D14" s="178"/>
      <c r="E14" s="178"/>
      <c r="F14" s="178"/>
      <c r="G14" s="178"/>
      <c r="H14" s="178"/>
      <c r="I14" s="178"/>
    </row>
    <row r="15" spans="1:9" ht="35.25" customHeight="1" thickBot="1" x14ac:dyDescent="0.3">
      <c r="A15" s="120">
        <v>3</v>
      </c>
      <c r="B15" s="133" t="s">
        <v>327</v>
      </c>
      <c r="C15" s="119">
        <v>1</v>
      </c>
      <c r="D15" s="122">
        <v>4745</v>
      </c>
      <c r="E15" s="122"/>
      <c r="F15" s="122"/>
      <c r="G15" s="122"/>
      <c r="H15" s="122">
        <f>D15+E15+F15+G15</f>
        <v>4745</v>
      </c>
      <c r="I15" s="122">
        <f>H15*C15</f>
        <v>4745</v>
      </c>
    </row>
    <row r="16" spans="1:9" ht="16.5" thickBot="1" x14ac:dyDescent="0.3">
      <c r="A16" s="120">
        <v>4</v>
      </c>
      <c r="B16" s="133" t="s">
        <v>15</v>
      </c>
      <c r="C16" s="119">
        <v>1</v>
      </c>
      <c r="D16" s="122">
        <v>2893</v>
      </c>
      <c r="E16" s="122"/>
      <c r="F16" s="122"/>
      <c r="G16" s="122"/>
      <c r="H16" s="122">
        <f>D16+E16+F16+G16</f>
        <v>2893</v>
      </c>
      <c r="I16" s="122">
        <f>H16*C16</f>
        <v>2893</v>
      </c>
    </row>
    <row r="17" spans="1:10" ht="52.5" customHeight="1" thickBot="1" x14ac:dyDescent="0.3">
      <c r="A17" s="120">
        <v>5</v>
      </c>
      <c r="B17" s="133" t="s">
        <v>183</v>
      </c>
      <c r="C17" s="119">
        <v>1</v>
      </c>
      <c r="D17" s="122">
        <v>3934</v>
      </c>
      <c r="E17" s="122"/>
      <c r="F17" s="122"/>
      <c r="G17" s="122"/>
      <c r="H17" s="122">
        <f t="shared" ref="H17" si="1">D17+E17+F17+G17</f>
        <v>3934</v>
      </c>
      <c r="I17" s="122">
        <f t="shared" ref="I17:I18" si="2">H17*C17</f>
        <v>3934</v>
      </c>
    </row>
    <row r="18" spans="1:10" ht="48" thickBot="1" x14ac:dyDescent="0.3">
      <c r="A18" s="120">
        <v>6</v>
      </c>
      <c r="B18" s="133" t="s">
        <v>331</v>
      </c>
      <c r="C18" s="119">
        <v>2</v>
      </c>
      <c r="D18" s="122">
        <v>3153</v>
      </c>
      <c r="E18" s="122"/>
      <c r="F18" s="122"/>
      <c r="G18" s="122">
        <f>D18*10%</f>
        <v>315.3</v>
      </c>
      <c r="H18" s="122">
        <f>D18+E18+F18+G18</f>
        <v>3468.3</v>
      </c>
      <c r="I18" s="122">
        <f t="shared" si="2"/>
        <v>6936.6</v>
      </c>
    </row>
    <row r="19" spans="1:10" ht="16.5" thickBot="1" x14ac:dyDescent="0.3">
      <c r="A19" s="120">
        <v>7</v>
      </c>
      <c r="B19" s="121" t="s">
        <v>115</v>
      </c>
      <c r="C19" s="119">
        <v>0.5</v>
      </c>
      <c r="D19" s="130">
        <v>5005</v>
      </c>
      <c r="E19" s="122">
        <v>1502</v>
      </c>
      <c r="F19" s="122"/>
      <c r="G19" s="122"/>
      <c r="H19" s="122">
        <f>D19+E19</f>
        <v>6507</v>
      </c>
      <c r="I19" s="122">
        <f>H19*C19</f>
        <v>3253.5</v>
      </c>
    </row>
    <row r="20" spans="1:10" ht="16.5" thickBot="1" x14ac:dyDescent="0.3">
      <c r="A20" s="120">
        <v>8</v>
      </c>
      <c r="B20" s="121" t="s">
        <v>116</v>
      </c>
      <c r="C20" s="119">
        <v>0.5</v>
      </c>
      <c r="D20" s="130">
        <v>2893</v>
      </c>
      <c r="E20" s="122"/>
      <c r="F20" s="122"/>
      <c r="G20" s="122"/>
      <c r="H20" s="122">
        <f>D20</f>
        <v>2893</v>
      </c>
      <c r="I20" s="122">
        <f>D20*C20</f>
        <v>1446.5</v>
      </c>
    </row>
    <row r="21" spans="1:10" ht="14.25" customHeight="1" thickBot="1" x14ac:dyDescent="0.3">
      <c r="A21" s="120">
        <v>9</v>
      </c>
      <c r="B21" s="121" t="s">
        <v>117</v>
      </c>
      <c r="C21" s="119">
        <v>1</v>
      </c>
      <c r="D21" s="130">
        <v>3934</v>
      </c>
      <c r="E21" s="122"/>
      <c r="F21" s="122"/>
      <c r="G21" s="122"/>
      <c r="H21" s="122">
        <f>D21*C21</f>
        <v>3934</v>
      </c>
      <c r="I21" s="122">
        <f>H21*C21</f>
        <v>3934</v>
      </c>
    </row>
    <row r="22" spans="1:10" ht="16.5" hidden="1" thickBot="1" x14ac:dyDescent="0.3">
      <c r="A22" s="110">
        <v>10</v>
      </c>
      <c r="B22" s="46"/>
      <c r="C22" s="30"/>
      <c r="D22" s="132"/>
      <c r="E22" s="8"/>
      <c r="F22" s="8"/>
      <c r="G22" s="8"/>
      <c r="H22" s="8"/>
      <c r="I22" s="8"/>
    </row>
    <row r="23" spans="1:10" ht="16.5" hidden="1" thickBot="1" x14ac:dyDescent="0.3">
      <c r="A23" s="110"/>
      <c r="B23" s="46"/>
      <c r="C23" s="10"/>
      <c r="D23" s="31"/>
      <c r="E23" s="8"/>
      <c r="F23" s="8"/>
      <c r="G23" s="8"/>
      <c r="H23" s="8"/>
      <c r="I23" s="8"/>
    </row>
    <row r="24" spans="1:10" ht="15.75" x14ac:dyDescent="0.25">
      <c r="A24" s="156"/>
      <c r="B24" s="163" t="s">
        <v>29</v>
      </c>
      <c r="C24" s="158">
        <f>C12+C13+C15+C16+C17+C18+C19+C20+C21</f>
        <v>9</v>
      </c>
      <c r="D24" s="154"/>
      <c r="E24" s="154"/>
      <c r="F24" s="154"/>
      <c r="G24" s="107"/>
      <c r="H24" s="107"/>
      <c r="I24" s="154">
        <f>SUM(I12:I23)</f>
        <v>45891.6</v>
      </c>
    </row>
    <row r="25" spans="1:10" ht="16.5" thickBot="1" x14ac:dyDescent="0.3">
      <c r="A25" s="157"/>
      <c r="B25" s="164"/>
      <c r="C25" s="159"/>
      <c r="D25" s="155"/>
      <c r="E25" s="155"/>
      <c r="F25" s="155"/>
      <c r="G25" s="108"/>
      <c r="H25" s="108"/>
      <c r="I25" s="155"/>
    </row>
    <row r="26" spans="1:10" ht="15.75" x14ac:dyDescent="0.25">
      <c r="A26" s="47"/>
      <c r="B26" s="118"/>
      <c r="C26" s="47"/>
      <c r="D26" s="47"/>
      <c r="E26" s="47"/>
      <c r="F26" s="47"/>
      <c r="G26" s="47"/>
      <c r="H26" s="47"/>
      <c r="I26" s="47"/>
    </row>
    <row r="27" spans="1:10" ht="32.25" customHeight="1" x14ac:dyDescent="0.25">
      <c r="A27" s="106"/>
      <c r="B27" s="131" t="s">
        <v>118</v>
      </c>
      <c r="C27" s="131"/>
      <c r="D27" s="131" t="s">
        <v>119</v>
      </c>
      <c r="E27" s="153" t="s">
        <v>157</v>
      </c>
      <c r="F27" s="153"/>
      <c r="G27" s="153"/>
      <c r="H27" s="131"/>
      <c r="I27" s="131"/>
      <c r="J27" s="28"/>
    </row>
    <row r="28" spans="1:10" ht="36" customHeight="1" x14ac:dyDescent="0.25">
      <c r="A28" s="106"/>
      <c r="B28" s="131" t="s">
        <v>31</v>
      </c>
      <c r="C28" s="131"/>
      <c r="D28" s="131"/>
      <c r="E28" s="183" t="s">
        <v>58</v>
      </c>
      <c r="F28" s="183"/>
      <c r="G28" s="183"/>
      <c r="H28" s="131"/>
      <c r="I28" s="131"/>
      <c r="J28" s="28"/>
    </row>
    <row r="29" spans="1:10" ht="36.75" customHeight="1" x14ac:dyDescent="0.25">
      <c r="A29" s="106"/>
      <c r="B29" s="153" t="s">
        <v>32</v>
      </c>
      <c r="C29" s="153"/>
      <c r="D29" s="153"/>
      <c r="E29" s="153"/>
      <c r="F29" s="153"/>
      <c r="G29" s="153"/>
      <c r="H29" s="153"/>
      <c r="I29" s="153"/>
      <c r="J29" s="28"/>
    </row>
    <row r="30" spans="1:10" ht="15.75" x14ac:dyDescent="0.25">
      <c r="A30" s="106"/>
      <c r="B30" s="106"/>
      <c r="C30" s="106"/>
      <c r="D30" s="106"/>
      <c r="E30" s="106"/>
      <c r="F30" s="106"/>
      <c r="G30" s="106"/>
      <c r="H30" s="106"/>
      <c r="I30" s="106"/>
      <c r="J30" s="28"/>
    </row>
    <row r="31" spans="1:10" s="28" customFormat="1" x14ac:dyDescent="0.25"/>
    <row r="32" spans="1:10" s="28" customFormat="1" x14ac:dyDescent="0.25"/>
    <row r="33" spans="1:10" s="28" customFormat="1" x14ac:dyDescent="0.25">
      <c r="A33" s="4"/>
      <c r="B33" s="4"/>
      <c r="C33" s="4"/>
      <c r="D33" s="4"/>
      <c r="E33" s="4"/>
      <c r="F33"/>
      <c r="G33"/>
      <c r="H33"/>
      <c r="I33"/>
      <c r="J33"/>
    </row>
    <row r="34" spans="1:10" s="28" customFormat="1" x14ac:dyDescent="0.25">
      <c r="A34" s="4"/>
      <c r="B34" s="4"/>
      <c r="C34" s="4"/>
      <c r="D34" s="4"/>
      <c r="E34" s="4"/>
      <c r="F34"/>
      <c r="G34"/>
      <c r="H34"/>
      <c r="I34"/>
      <c r="J34"/>
    </row>
    <row r="35" spans="1:10" s="28" customFormat="1" x14ac:dyDescent="0.25">
      <c r="A35"/>
      <c r="B35" s="27"/>
      <c r="C35"/>
      <c r="D35"/>
      <c r="E35"/>
      <c r="F35"/>
      <c r="G35"/>
      <c r="H35"/>
      <c r="I35"/>
      <c r="J35"/>
    </row>
    <row r="36" spans="1:10" s="28" customFormat="1" x14ac:dyDescent="0.25">
      <c r="A36"/>
      <c r="B36" s="27"/>
      <c r="C36"/>
      <c r="D36"/>
      <c r="E36"/>
      <c r="F36"/>
      <c r="G36"/>
      <c r="H36"/>
      <c r="I36"/>
      <c r="J36"/>
    </row>
  </sheetData>
  <mergeCells count="36">
    <mergeCell ref="B29:E29"/>
    <mergeCell ref="F29:I29"/>
    <mergeCell ref="E27:G27"/>
    <mergeCell ref="E28:G28"/>
    <mergeCell ref="I24:I25"/>
    <mergeCell ref="F24:F25"/>
    <mergeCell ref="A24:A25"/>
    <mergeCell ref="B24:B25"/>
    <mergeCell ref="C24:C25"/>
    <mergeCell ref="D24:D25"/>
    <mergeCell ref="E24:E25"/>
    <mergeCell ref="A13:A14"/>
    <mergeCell ref="B13:B14"/>
    <mergeCell ref="C13:C14"/>
    <mergeCell ref="F10:F11"/>
    <mergeCell ref="I10:I11"/>
    <mergeCell ref="A10:A11"/>
    <mergeCell ref="B10:B11"/>
    <mergeCell ref="C10:C11"/>
    <mergeCell ref="D10:D11"/>
    <mergeCell ref="E10:E11"/>
    <mergeCell ref="D13:D14"/>
    <mergeCell ref="E13:E14"/>
    <mergeCell ref="F13:F14"/>
    <mergeCell ref="G13:G14"/>
    <mergeCell ref="H13:H14"/>
    <mergeCell ref="I13:I14"/>
    <mergeCell ref="G10:G11"/>
    <mergeCell ref="H10:H11"/>
    <mergeCell ref="A3:D3"/>
    <mergeCell ref="E3:I3"/>
    <mergeCell ref="H1:I1"/>
    <mergeCell ref="H4:I4"/>
    <mergeCell ref="A5:I5"/>
    <mergeCell ref="A6:I6"/>
    <mergeCell ref="A8:I8"/>
  </mergeCells>
  <pageMargins left="0.7" right="0.7" top="0.75" bottom="0.75" header="0.3" footer="0.3"/>
  <pageSetup paperSize="9" scale="9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opLeftCell="A23" workbookViewId="0">
      <selection activeCell="J18" sqref="J18"/>
    </sheetView>
  </sheetViews>
  <sheetFormatPr defaultRowHeight="15" x14ac:dyDescent="0.25"/>
  <cols>
    <col min="1" max="1" width="4.42578125" customWidth="1"/>
    <col min="2" max="2" width="25.140625" style="32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7" width="10" customWidth="1"/>
    <col min="8" max="8" width="8.5703125" customWidth="1"/>
    <col min="9" max="10" width="10.28515625" customWidth="1"/>
  </cols>
  <sheetData>
    <row r="1" spans="1:10" ht="16.5" customHeight="1" x14ac:dyDescent="0.25">
      <c r="A1" s="47"/>
      <c r="B1" s="123"/>
      <c r="C1" s="123"/>
      <c r="D1" s="47"/>
      <c r="E1" s="47"/>
      <c r="F1" s="49"/>
      <c r="G1" s="49"/>
      <c r="H1" s="49"/>
      <c r="I1" s="170" t="s">
        <v>350</v>
      </c>
      <c r="J1" s="170"/>
    </row>
    <row r="2" spans="1:10" ht="15.75" x14ac:dyDescent="0.25">
      <c r="A2" s="47"/>
      <c r="B2" s="123"/>
      <c r="C2" s="123"/>
      <c r="D2" s="47"/>
      <c r="E2" s="47"/>
      <c r="F2" s="50"/>
      <c r="G2" s="49"/>
      <c r="H2" s="49"/>
      <c r="I2" s="49"/>
      <c r="J2" s="47"/>
    </row>
    <row r="3" spans="1:10" ht="66.75" customHeight="1" x14ac:dyDescent="0.25">
      <c r="A3" s="169" t="s">
        <v>271</v>
      </c>
      <c r="B3" s="169"/>
      <c r="C3" s="169"/>
      <c r="D3" s="169"/>
      <c r="E3" s="47"/>
      <c r="F3" s="50"/>
      <c r="G3" s="170" t="s">
        <v>330</v>
      </c>
      <c r="H3" s="170"/>
      <c r="I3" s="170"/>
      <c r="J3" s="170"/>
    </row>
    <row r="4" spans="1:10" ht="19.5" customHeight="1" x14ac:dyDescent="0.25">
      <c r="A4" s="167" t="s">
        <v>248</v>
      </c>
      <c r="B4" s="167"/>
      <c r="C4" s="167"/>
      <c r="D4" s="47"/>
      <c r="E4" s="47"/>
      <c r="F4" s="50"/>
      <c r="G4" s="50"/>
      <c r="H4" s="50"/>
      <c r="I4" s="171" t="s">
        <v>52</v>
      </c>
      <c r="J4" s="171"/>
    </row>
    <row r="5" spans="1:10" ht="15.75" customHeight="1" x14ac:dyDescent="0.25">
      <c r="A5" s="47"/>
      <c r="B5" s="123"/>
      <c r="C5" s="123"/>
      <c r="D5" s="47"/>
      <c r="E5" s="47"/>
      <c r="F5" s="50"/>
      <c r="G5" s="50"/>
      <c r="H5" s="50"/>
      <c r="I5" s="50"/>
      <c r="J5" s="47"/>
    </row>
    <row r="6" spans="1:10" ht="16.5" customHeight="1" x14ac:dyDescent="0.25">
      <c r="A6" s="47"/>
      <c r="B6" s="123"/>
      <c r="C6" s="123"/>
      <c r="D6" s="47"/>
      <c r="E6" s="47"/>
      <c r="F6" s="50"/>
      <c r="G6" s="50"/>
      <c r="H6" s="50"/>
      <c r="I6" s="50"/>
      <c r="J6" s="47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8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5.75" hidden="1" x14ac:dyDescent="0.25">
      <c r="A9" s="47"/>
      <c r="B9" s="129"/>
      <c r="C9" s="47"/>
      <c r="D9" s="47"/>
      <c r="E9" s="47"/>
      <c r="F9" s="47"/>
      <c r="G9" s="47"/>
      <c r="H9" s="47"/>
      <c r="I9" s="47"/>
      <c r="J9" s="47"/>
    </row>
    <row r="10" spans="1:10" ht="29.25" customHeight="1" x14ac:dyDescent="0.25">
      <c r="A10" s="168" t="s">
        <v>131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21.75" customHeight="1" thickBot="1" x14ac:dyDescent="0.3">
      <c r="A11" s="47"/>
      <c r="B11" s="129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305</v>
      </c>
      <c r="I12" s="156" t="s">
        <v>176</v>
      </c>
      <c r="J12" s="156" t="s">
        <v>122</v>
      </c>
    </row>
    <row r="13" spans="1:10" ht="55.5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32.25" thickBot="1" x14ac:dyDescent="0.3">
      <c r="A14" s="126">
        <v>1</v>
      </c>
      <c r="B14" s="46" t="s">
        <v>59</v>
      </c>
      <c r="C14" s="10">
        <v>1</v>
      </c>
      <c r="D14" s="10">
        <v>8071</v>
      </c>
      <c r="E14" s="10">
        <f>D14*10%</f>
        <v>807.1</v>
      </c>
      <c r="F14" s="10">
        <f>D14+E14</f>
        <v>8878.1</v>
      </c>
      <c r="G14" s="10">
        <f>F14*30%</f>
        <v>2663.43</v>
      </c>
      <c r="H14" s="10"/>
      <c r="I14" s="10">
        <f>D14+E14+G14+H14</f>
        <v>11541.53</v>
      </c>
      <c r="J14" s="8">
        <f>I14*C14</f>
        <v>11541.53</v>
      </c>
    </row>
    <row r="15" spans="1:10" ht="18.75" customHeight="1" thickBot="1" x14ac:dyDescent="0.3">
      <c r="A15" s="126">
        <v>2</v>
      </c>
      <c r="B15" s="46" t="s">
        <v>114</v>
      </c>
      <c r="C15" s="10">
        <v>1.5</v>
      </c>
      <c r="D15" s="10">
        <v>7667</v>
      </c>
      <c r="E15" s="10">
        <f>D15*10%</f>
        <v>766.7</v>
      </c>
      <c r="F15" s="10">
        <f t="shared" ref="F15:F16" si="0">D15+E15</f>
        <v>8433.7000000000007</v>
      </c>
      <c r="G15" s="10">
        <f>F15*30%</f>
        <v>2530.11</v>
      </c>
      <c r="H15" s="10"/>
      <c r="I15" s="10">
        <f>F15+G15+H15</f>
        <v>10963.810000000001</v>
      </c>
      <c r="J15" s="8">
        <f>I15*C15</f>
        <v>16445.715000000004</v>
      </c>
    </row>
    <row r="16" spans="1:10" ht="2.25" customHeight="1" x14ac:dyDescent="0.25">
      <c r="A16" s="156">
        <v>3</v>
      </c>
      <c r="B16" s="68"/>
      <c r="C16" s="158">
        <v>2</v>
      </c>
      <c r="D16" s="158">
        <v>7001</v>
      </c>
      <c r="E16" s="158">
        <f>D16*10%</f>
        <v>700.1</v>
      </c>
      <c r="F16" s="158">
        <f t="shared" si="0"/>
        <v>7701.1</v>
      </c>
      <c r="G16" s="158">
        <f>F16*30%</f>
        <v>2310.33</v>
      </c>
      <c r="H16" s="158"/>
      <c r="I16" s="158">
        <f>F16+G16</f>
        <v>10011.43</v>
      </c>
      <c r="J16" s="154">
        <f>C16*I16</f>
        <v>20022.86</v>
      </c>
    </row>
    <row r="17" spans="1:10" ht="18" customHeight="1" thickBot="1" x14ac:dyDescent="0.3">
      <c r="A17" s="157"/>
      <c r="B17" s="46" t="s">
        <v>130</v>
      </c>
      <c r="C17" s="159"/>
      <c r="D17" s="159"/>
      <c r="E17" s="159"/>
      <c r="F17" s="159"/>
      <c r="G17" s="159"/>
      <c r="H17" s="159"/>
      <c r="I17" s="159"/>
      <c r="J17" s="155"/>
    </row>
    <row r="18" spans="1:10" ht="32.25" thickBot="1" x14ac:dyDescent="0.3">
      <c r="A18" s="126">
        <v>4</v>
      </c>
      <c r="B18" s="46" t="s">
        <v>132</v>
      </c>
      <c r="C18" s="10">
        <v>0.5</v>
      </c>
      <c r="D18" s="10">
        <v>7001</v>
      </c>
      <c r="E18" s="10">
        <f>D18*10%</f>
        <v>700.1</v>
      </c>
      <c r="F18" s="10">
        <f>D18+E18</f>
        <v>7701.1</v>
      </c>
      <c r="G18" s="10">
        <f>F18*30%</f>
        <v>2310.33</v>
      </c>
      <c r="H18" s="10"/>
      <c r="I18" s="10">
        <f>F18+G18</f>
        <v>10011.43</v>
      </c>
      <c r="J18" s="8">
        <f>I18*C18</f>
        <v>5005.7150000000001</v>
      </c>
    </row>
    <row r="19" spans="1:10" ht="63.75" thickBot="1" x14ac:dyDescent="0.3">
      <c r="A19" s="126">
        <v>5</v>
      </c>
      <c r="B19" s="46" t="s">
        <v>133</v>
      </c>
      <c r="C19" s="10">
        <v>1</v>
      </c>
      <c r="D19" s="10">
        <v>7264</v>
      </c>
      <c r="E19" s="10"/>
      <c r="F19" s="10"/>
      <c r="G19" s="10"/>
      <c r="H19" s="10"/>
      <c r="I19" s="10">
        <f>D19+H19</f>
        <v>7264</v>
      </c>
      <c r="J19" s="8">
        <f t="shared" ref="J19" si="1">I19*C19</f>
        <v>7264</v>
      </c>
    </row>
    <row r="20" spans="1:10" ht="29.25" customHeight="1" thickBot="1" x14ac:dyDescent="0.3">
      <c r="A20" s="126">
        <v>6</v>
      </c>
      <c r="B20" s="46" t="s">
        <v>154</v>
      </c>
      <c r="C20" s="10">
        <v>0.5</v>
      </c>
      <c r="D20" s="10">
        <v>3934</v>
      </c>
      <c r="E20" s="10"/>
      <c r="F20" s="10"/>
      <c r="G20" s="10"/>
      <c r="H20" s="10"/>
      <c r="I20" s="10">
        <f>D20+E20+G20</f>
        <v>3934</v>
      </c>
      <c r="J20" s="8">
        <f>I20*C20</f>
        <v>1967</v>
      </c>
    </row>
    <row r="21" spans="1:10" ht="28.5" customHeight="1" thickBot="1" x14ac:dyDescent="0.3">
      <c r="A21" s="126">
        <v>8</v>
      </c>
      <c r="B21" s="46" t="s">
        <v>23</v>
      </c>
      <c r="C21" s="10">
        <v>1</v>
      </c>
      <c r="D21" s="10">
        <v>2893</v>
      </c>
      <c r="E21" s="10"/>
      <c r="F21" s="10"/>
      <c r="G21" s="10"/>
      <c r="H21" s="10">
        <f>D21*10%</f>
        <v>289.3</v>
      </c>
      <c r="I21" s="10">
        <f>D21+H21</f>
        <v>3182.3</v>
      </c>
      <c r="J21" s="8">
        <f t="shared" ref="J21" si="2">C21*I21</f>
        <v>3182.3</v>
      </c>
    </row>
    <row r="22" spans="1:10" ht="18.75" customHeight="1" thickBot="1" x14ac:dyDescent="0.3">
      <c r="A22" s="126">
        <v>7</v>
      </c>
      <c r="B22" s="46" t="s">
        <v>116</v>
      </c>
      <c r="C22" s="10">
        <v>2</v>
      </c>
      <c r="D22" s="10">
        <v>2893</v>
      </c>
      <c r="E22" s="10"/>
      <c r="F22" s="10"/>
      <c r="G22" s="10"/>
      <c r="H22" s="10"/>
      <c r="I22" s="10">
        <f>D22+E22+H22</f>
        <v>2893</v>
      </c>
      <c r="J22" s="8">
        <f>I22*C22</f>
        <v>5786</v>
      </c>
    </row>
    <row r="23" spans="1:10" ht="48" customHeight="1" thickBot="1" x14ac:dyDescent="0.3">
      <c r="A23" s="126">
        <v>8</v>
      </c>
      <c r="B23" s="46" t="s">
        <v>16</v>
      </c>
      <c r="C23" s="10">
        <v>1</v>
      </c>
      <c r="D23" s="10">
        <v>3934</v>
      </c>
      <c r="E23" s="10"/>
      <c r="F23" s="10"/>
      <c r="G23" s="10"/>
      <c r="H23" s="10"/>
      <c r="I23" s="10">
        <f>D23+F23</f>
        <v>3934</v>
      </c>
      <c r="J23" s="8">
        <f>D23*C23</f>
        <v>3934</v>
      </c>
    </row>
    <row r="24" spans="1:10" ht="12.75" hidden="1" customHeight="1" thickBot="1" x14ac:dyDescent="0.3">
      <c r="A24" s="126"/>
      <c r="B24" s="46"/>
      <c r="C24" s="10"/>
      <c r="D24" s="10"/>
      <c r="E24" s="10"/>
      <c r="F24" s="10"/>
      <c r="G24" s="10"/>
      <c r="H24" s="10"/>
      <c r="I24" s="10"/>
      <c r="J24" s="8"/>
    </row>
    <row r="25" spans="1:10" ht="27" hidden="1" customHeight="1" thickBot="1" x14ac:dyDescent="0.3">
      <c r="A25" s="126"/>
      <c r="B25" s="46"/>
      <c r="C25" s="10"/>
      <c r="D25" s="10"/>
      <c r="E25" s="10"/>
      <c r="F25" s="10"/>
      <c r="G25" s="10"/>
      <c r="H25" s="10"/>
      <c r="I25" s="10"/>
      <c r="J25" s="8"/>
    </row>
    <row r="26" spans="1:10" ht="16.5" hidden="1" thickBot="1" x14ac:dyDescent="0.3">
      <c r="A26" s="126"/>
      <c r="B26" s="46"/>
      <c r="C26" s="10"/>
      <c r="D26" s="10"/>
      <c r="E26" s="10"/>
      <c r="F26" s="10"/>
      <c r="G26" s="10"/>
      <c r="H26" s="10"/>
      <c r="I26" s="10"/>
      <c r="J26" s="8"/>
    </row>
    <row r="27" spans="1:10" ht="16.5" hidden="1" thickBot="1" x14ac:dyDescent="0.3">
      <c r="A27" s="128"/>
      <c r="B27" s="68"/>
      <c r="C27" s="10"/>
      <c r="D27" s="10"/>
      <c r="E27" s="10"/>
      <c r="F27" s="10"/>
      <c r="G27" s="10"/>
      <c r="H27" s="10"/>
      <c r="I27" s="10"/>
      <c r="J27" s="8"/>
    </row>
    <row r="28" spans="1:10" ht="15.75" x14ac:dyDescent="0.25">
      <c r="A28" s="156"/>
      <c r="B28" s="163" t="s">
        <v>29</v>
      </c>
      <c r="C28" s="158">
        <f>C14+C15+C16+C18+C19+C20+C21+C22+C23</f>
        <v>10.5</v>
      </c>
      <c r="D28" s="158"/>
      <c r="E28" s="158"/>
      <c r="F28" s="124"/>
      <c r="G28" s="158"/>
      <c r="H28" s="158"/>
      <c r="I28" s="124"/>
      <c r="J28" s="154">
        <f>J14+J15+J16+J18+J19+J20+J21+J22+J23</f>
        <v>75149.12000000001</v>
      </c>
    </row>
    <row r="29" spans="1:10" ht="16.5" thickBot="1" x14ac:dyDescent="0.3">
      <c r="A29" s="157"/>
      <c r="B29" s="164"/>
      <c r="C29" s="159"/>
      <c r="D29" s="159"/>
      <c r="E29" s="159"/>
      <c r="F29" s="125"/>
      <c r="G29" s="159"/>
      <c r="H29" s="159"/>
      <c r="I29" s="125"/>
      <c r="J29" s="155"/>
    </row>
    <row r="30" spans="1:10" ht="15.75" x14ac:dyDescent="0.25">
      <c r="A30" s="47"/>
      <c r="B30" s="129"/>
      <c r="C30" s="47"/>
      <c r="D30" s="47"/>
      <c r="E30" s="47"/>
      <c r="F30" s="47"/>
      <c r="G30" s="47"/>
      <c r="H30" s="47"/>
      <c r="I30" s="47"/>
      <c r="J30" s="47"/>
    </row>
    <row r="31" spans="1:10" ht="33.75" customHeight="1" x14ac:dyDescent="0.25">
      <c r="A31" s="127"/>
      <c r="B31" s="153" t="s">
        <v>30</v>
      </c>
      <c r="C31" s="153"/>
      <c r="D31" s="153"/>
      <c r="E31" s="153"/>
      <c r="F31" s="153" t="s">
        <v>159</v>
      </c>
      <c r="G31" s="153"/>
      <c r="H31" s="153"/>
      <c r="I31" s="153"/>
      <c r="J31" s="127"/>
    </row>
    <row r="32" spans="1:10" ht="34.5" customHeight="1" x14ac:dyDescent="0.25">
      <c r="A32" s="127"/>
      <c r="B32" s="153" t="s">
        <v>31</v>
      </c>
      <c r="C32" s="153"/>
      <c r="D32" s="153"/>
      <c r="E32" s="153"/>
      <c r="F32" s="153" t="s">
        <v>58</v>
      </c>
      <c r="G32" s="153"/>
      <c r="H32" s="153"/>
      <c r="I32" s="153"/>
      <c r="J32" s="127"/>
    </row>
    <row r="33" spans="1:10" ht="30" customHeight="1" x14ac:dyDescent="0.25">
      <c r="A33" s="127"/>
      <c r="B33" s="153" t="s">
        <v>32</v>
      </c>
      <c r="C33" s="153"/>
      <c r="D33" s="153"/>
      <c r="E33" s="153"/>
      <c r="F33" s="153"/>
      <c r="G33" s="153"/>
      <c r="H33" s="153"/>
      <c r="I33" s="153"/>
      <c r="J33" s="127"/>
    </row>
    <row r="34" spans="1:10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</row>
    <row r="35" spans="1:10" ht="15.75" customHeight="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</row>
    <row r="36" spans="1:10" ht="15.75" customHeigh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</row>
    <row r="37" spans="1:10" s="33" customFormat="1" x14ac:dyDescent="0.25">
      <c r="A37" s="4"/>
      <c r="B37" s="4"/>
      <c r="C37" s="4"/>
      <c r="D37" s="4"/>
      <c r="E37" s="4"/>
      <c r="F37"/>
      <c r="G37"/>
      <c r="H37"/>
      <c r="I37"/>
      <c r="J37"/>
    </row>
    <row r="38" spans="1:10" s="33" customFormat="1" x14ac:dyDescent="0.25">
      <c r="A38" s="4"/>
      <c r="B38" s="4"/>
      <c r="C38" s="4"/>
      <c r="D38" s="4"/>
      <c r="E38" s="4"/>
      <c r="F38"/>
      <c r="G38"/>
      <c r="H38"/>
      <c r="I38"/>
      <c r="J38"/>
    </row>
    <row r="39" spans="1:10" s="33" customFormat="1" x14ac:dyDescent="0.25">
      <c r="A39"/>
      <c r="B39" s="32"/>
      <c r="C39"/>
      <c r="D39"/>
      <c r="E39"/>
      <c r="F39"/>
      <c r="G39"/>
      <c r="H39"/>
      <c r="I39"/>
      <c r="J39"/>
    </row>
    <row r="40" spans="1:10" s="33" customFormat="1" x14ac:dyDescent="0.25">
      <c r="A40"/>
      <c r="B40" s="32"/>
      <c r="C40"/>
      <c r="D40"/>
      <c r="E40"/>
      <c r="F40"/>
      <c r="G40"/>
      <c r="H40"/>
      <c r="I40"/>
      <c r="J40"/>
    </row>
    <row r="41" spans="1:10" s="33" customFormat="1" x14ac:dyDescent="0.25">
      <c r="A41"/>
      <c r="B41" s="32"/>
      <c r="C41"/>
      <c r="D41"/>
      <c r="E41"/>
      <c r="F41"/>
      <c r="G41"/>
      <c r="H41"/>
      <c r="I41"/>
      <c r="J41"/>
    </row>
    <row r="42" spans="1:10" s="33" customFormat="1" x14ac:dyDescent="0.25">
      <c r="A42"/>
      <c r="B42" s="32"/>
      <c r="C42"/>
      <c r="D42"/>
      <c r="E42"/>
      <c r="F42"/>
      <c r="G42"/>
      <c r="H42"/>
      <c r="I42"/>
      <c r="J42"/>
    </row>
  </sheetData>
  <mergeCells count="41">
    <mergeCell ref="I1:J1"/>
    <mergeCell ref="A3:D3"/>
    <mergeCell ref="A4:C4"/>
    <mergeCell ref="G3:J3"/>
    <mergeCell ref="I4:J4"/>
    <mergeCell ref="B32:E32"/>
    <mergeCell ref="F32:I32"/>
    <mergeCell ref="B33:E33"/>
    <mergeCell ref="F33:I33"/>
    <mergeCell ref="G28:G29"/>
    <mergeCell ref="H28:H29"/>
    <mergeCell ref="J28:J29"/>
    <mergeCell ref="B31:E31"/>
    <mergeCell ref="F31:I31"/>
    <mergeCell ref="A28:A29"/>
    <mergeCell ref="B28:B29"/>
    <mergeCell ref="C28:C29"/>
    <mergeCell ref="D28:D29"/>
    <mergeCell ref="E28:E29"/>
    <mergeCell ref="G16:G17"/>
    <mergeCell ref="H16:H17"/>
    <mergeCell ref="I16:I17"/>
    <mergeCell ref="J16:J17"/>
    <mergeCell ref="A12:A13"/>
    <mergeCell ref="B12:B13"/>
    <mergeCell ref="C12:C13"/>
    <mergeCell ref="D12:D13"/>
    <mergeCell ref="E12:E13"/>
    <mergeCell ref="G12:G13"/>
    <mergeCell ref="A16:A17"/>
    <mergeCell ref="C16:C17"/>
    <mergeCell ref="D16:D17"/>
    <mergeCell ref="E16:E17"/>
    <mergeCell ref="F16:F17"/>
    <mergeCell ref="H12:H13"/>
    <mergeCell ref="F12:F13"/>
    <mergeCell ref="I12:I13"/>
    <mergeCell ref="A10:J10"/>
    <mergeCell ref="A7:J7"/>
    <mergeCell ref="A8:J8"/>
    <mergeCell ref="J12:J13"/>
  </mergeCells>
  <pageMargins left="0.7" right="0.7" top="0.75" bottom="0.75" header="0.3" footer="0.3"/>
  <pageSetup paperSize="9" scale="81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workbookViewId="0">
      <selection activeCell="J15" sqref="J15"/>
    </sheetView>
  </sheetViews>
  <sheetFormatPr defaultRowHeight="15" x14ac:dyDescent="0.25"/>
  <cols>
    <col min="1" max="1" width="4.42578125" customWidth="1"/>
    <col min="2" max="2" width="25.140625" style="32" customWidth="1"/>
    <col min="3" max="3" width="9.5703125" customWidth="1"/>
    <col min="4" max="4" width="9.28515625" bestFit="1" customWidth="1"/>
    <col min="5" max="5" width="9.28515625" customWidth="1"/>
    <col min="6" max="6" width="10.85546875" customWidth="1"/>
    <col min="7" max="7" width="9.42578125" customWidth="1"/>
    <col min="8" max="8" width="10" customWidth="1"/>
    <col min="9" max="9" width="8.5703125" customWidth="1"/>
    <col min="10" max="11" width="10.28515625" customWidth="1"/>
  </cols>
  <sheetData>
    <row r="1" spans="1:11" ht="18" customHeight="1" x14ac:dyDescent="0.25">
      <c r="A1" s="47"/>
      <c r="B1" s="123"/>
      <c r="C1" s="123"/>
      <c r="D1" s="47"/>
      <c r="E1" s="47"/>
      <c r="F1" s="47"/>
      <c r="G1" s="49"/>
      <c r="H1" s="49"/>
      <c r="I1" s="49"/>
      <c r="J1" s="170" t="s">
        <v>351</v>
      </c>
      <c r="K1" s="170"/>
    </row>
    <row r="2" spans="1:11" ht="15.75" x14ac:dyDescent="0.25">
      <c r="A2" s="47"/>
      <c r="B2" s="123"/>
      <c r="C2" s="123"/>
      <c r="D2" s="47"/>
      <c r="E2" s="47"/>
      <c r="F2" s="47"/>
      <c r="G2" s="50"/>
      <c r="H2" s="49"/>
      <c r="I2" s="49"/>
      <c r="J2" s="49"/>
      <c r="K2" s="47"/>
    </row>
    <row r="3" spans="1:11" ht="62.25" customHeight="1" x14ac:dyDescent="0.25">
      <c r="A3" s="169" t="s">
        <v>271</v>
      </c>
      <c r="B3" s="169"/>
      <c r="C3" s="169"/>
      <c r="D3" s="169"/>
      <c r="E3" s="47"/>
      <c r="F3" s="47"/>
      <c r="G3" s="50"/>
      <c r="H3" s="170" t="s">
        <v>332</v>
      </c>
      <c r="I3" s="170"/>
      <c r="J3" s="170"/>
      <c r="K3" s="170"/>
    </row>
    <row r="4" spans="1:11" ht="19.5" customHeight="1" x14ac:dyDescent="0.25">
      <c r="A4" s="167" t="s">
        <v>179</v>
      </c>
      <c r="B4" s="167"/>
      <c r="C4" s="167"/>
      <c r="D4" s="47"/>
      <c r="E4" s="47"/>
      <c r="F4" s="47"/>
      <c r="G4" s="50"/>
      <c r="H4" s="50"/>
      <c r="I4" s="50"/>
      <c r="J4" s="171" t="s">
        <v>52</v>
      </c>
      <c r="K4" s="171"/>
    </row>
    <row r="5" spans="1:11" ht="15.75" customHeight="1" x14ac:dyDescent="0.25">
      <c r="A5" s="47"/>
      <c r="B5" s="123"/>
      <c r="C5" s="123"/>
      <c r="D5" s="47"/>
      <c r="E5" s="47"/>
      <c r="F5" s="47"/>
      <c r="G5" s="50"/>
      <c r="H5" s="50"/>
      <c r="I5" s="50"/>
      <c r="J5" s="50"/>
      <c r="K5" s="47"/>
    </row>
    <row r="6" spans="1:11" ht="16.5" customHeight="1" x14ac:dyDescent="0.25">
      <c r="A6" s="47"/>
      <c r="B6" s="123"/>
      <c r="C6" s="123"/>
      <c r="D6" s="47"/>
      <c r="E6" s="47"/>
      <c r="F6" s="47"/>
      <c r="G6" s="50"/>
      <c r="H6" s="50"/>
      <c r="I6" s="50"/>
      <c r="J6" s="50"/>
      <c r="K6" s="47"/>
    </row>
    <row r="7" spans="1:11" ht="20.25" customHeight="1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  <c r="K7" s="47"/>
    </row>
    <row r="8" spans="1:11" ht="23.25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  <c r="K8" s="47"/>
    </row>
    <row r="9" spans="1:11" ht="15.75" hidden="1" x14ac:dyDescent="0.25">
      <c r="A9" s="47"/>
      <c r="B9" s="129"/>
      <c r="C9" s="47"/>
      <c r="D9" s="47"/>
      <c r="E9" s="47"/>
      <c r="F9" s="47"/>
      <c r="G9" s="47"/>
      <c r="H9" s="47"/>
      <c r="I9" s="47"/>
      <c r="J9" s="47"/>
      <c r="K9" s="47"/>
    </row>
    <row r="10" spans="1:11" ht="24" customHeight="1" x14ac:dyDescent="0.25">
      <c r="A10" s="168" t="s">
        <v>276</v>
      </c>
      <c r="B10" s="168"/>
      <c r="C10" s="168"/>
      <c r="D10" s="168"/>
      <c r="E10" s="168"/>
      <c r="F10" s="168"/>
      <c r="G10" s="168"/>
      <c r="H10" s="168"/>
      <c r="I10" s="168"/>
      <c r="J10" s="168"/>
      <c r="K10" s="47"/>
    </row>
    <row r="11" spans="1:11" ht="20.25" customHeight="1" thickBot="1" x14ac:dyDescent="0.3">
      <c r="A11" s="47"/>
      <c r="B11" s="129"/>
      <c r="C11" s="47"/>
      <c r="D11" s="47"/>
      <c r="E11" s="47"/>
      <c r="F11" s="47"/>
      <c r="G11" s="47"/>
      <c r="H11" s="47"/>
      <c r="I11" s="47"/>
      <c r="J11" s="47"/>
      <c r="K11" s="47"/>
    </row>
    <row r="12" spans="1:11" ht="25.5" customHeight="1" x14ac:dyDescent="0.25">
      <c r="A12" s="156"/>
      <c r="B12" s="163"/>
      <c r="C12" s="156" t="s">
        <v>307</v>
      </c>
      <c r="D12" s="156" t="s">
        <v>2</v>
      </c>
      <c r="E12" s="156" t="s">
        <v>2</v>
      </c>
      <c r="F12" s="156" t="s">
        <v>3</v>
      </c>
      <c r="G12" s="156" t="s">
        <v>175</v>
      </c>
      <c r="H12" s="156" t="s">
        <v>120</v>
      </c>
      <c r="I12" s="156" t="s">
        <v>121</v>
      </c>
      <c r="J12" s="156" t="s">
        <v>176</v>
      </c>
      <c r="K12" s="156" t="s">
        <v>122</v>
      </c>
    </row>
    <row r="13" spans="1:11" ht="66.75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  <c r="K13" s="157"/>
    </row>
    <row r="14" spans="1:11" ht="16.5" thickBot="1" x14ac:dyDescent="0.3">
      <c r="A14" s="126">
        <v>1</v>
      </c>
      <c r="B14" s="46" t="s">
        <v>134</v>
      </c>
      <c r="C14" s="10">
        <v>1</v>
      </c>
      <c r="D14" s="10">
        <v>7464</v>
      </c>
      <c r="E14" s="10">
        <f>D14*10%</f>
        <v>746.40000000000009</v>
      </c>
      <c r="F14" s="10">
        <f>D14*10%</f>
        <v>746.40000000000009</v>
      </c>
      <c r="G14" s="10">
        <f>D14+F14+E14</f>
        <v>8956.7999999999993</v>
      </c>
      <c r="H14" s="10">
        <f>G14*30%</f>
        <v>2687.0399999999995</v>
      </c>
      <c r="I14" s="10"/>
      <c r="J14" s="10">
        <f>D14+E14+F14+H14</f>
        <v>11643.839999999998</v>
      </c>
      <c r="K14" s="8">
        <f>J14*C14</f>
        <v>11643.839999999998</v>
      </c>
    </row>
    <row r="15" spans="1:11" ht="34.5" customHeight="1" thickBot="1" x14ac:dyDescent="0.3">
      <c r="A15" s="126">
        <v>2</v>
      </c>
      <c r="B15" s="46" t="s">
        <v>135</v>
      </c>
      <c r="C15" s="10">
        <v>1</v>
      </c>
      <c r="D15" s="10">
        <v>7091</v>
      </c>
      <c r="E15" s="10">
        <f t="shared" ref="E15:E19" si="0">D15*10%</f>
        <v>709.1</v>
      </c>
      <c r="F15" s="10">
        <f>D15*10%</f>
        <v>709.1</v>
      </c>
      <c r="G15" s="10">
        <f>D15+E15+F15</f>
        <v>8509.2000000000007</v>
      </c>
      <c r="H15" s="10">
        <f>G15*30%</f>
        <v>2552.7600000000002</v>
      </c>
      <c r="I15" s="10"/>
      <c r="J15" s="10">
        <f>G15+H15+I15</f>
        <v>11061.960000000001</v>
      </c>
      <c r="K15" s="8">
        <f>J15*C15</f>
        <v>11061.960000000001</v>
      </c>
    </row>
    <row r="16" spans="1:11" ht="16.5" customHeight="1" x14ac:dyDescent="0.25">
      <c r="A16" s="156">
        <v>3</v>
      </c>
      <c r="B16" s="163" t="s">
        <v>136</v>
      </c>
      <c r="C16" s="158">
        <v>0.5</v>
      </c>
      <c r="D16" s="158">
        <v>7001</v>
      </c>
      <c r="E16" s="158">
        <f t="shared" si="0"/>
        <v>700.1</v>
      </c>
      <c r="F16" s="158">
        <f>D16*10%</f>
        <v>700.1</v>
      </c>
      <c r="G16" s="158">
        <f>D16+E16+F16</f>
        <v>8401.2000000000007</v>
      </c>
      <c r="H16" s="158">
        <f>G16*30%</f>
        <v>2520.36</v>
      </c>
      <c r="I16" s="158"/>
      <c r="J16" s="158">
        <f>G16+H16</f>
        <v>10921.560000000001</v>
      </c>
      <c r="K16" s="154">
        <f>C16*J16</f>
        <v>5460.7800000000007</v>
      </c>
    </row>
    <row r="17" spans="1:11" ht="18" customHeight="1" thickBot="1" x14ac:dyDescent="0.3">
      <c r="A17" s="157"/>
      <c r="B17" s="164"/>
      <c r="C17" s="159"/>
      <c r="D17" s="159"/>
      <c r="E17" s="159"/>
      <c r="F17" s="159"/>
      <c r="G17" s="159"/>
      <c r="H17" s="159"/>
      <c r="I17" s="159"/>
      <c r="J17" s="159"/>
      <c r="K17" s="155"/>
    </row>
    <row r="18" spans="1:11" ht="16.5" thickBot="1" x14ac:dyDescent="0.3">
      <c r="A18" s="126">
        <v>4</v>
      </c>
      <c r="B18" s="46" t="s">
        <v>137</v>
      </c>
      <c r="C18" s="10">
        <v>2.8</v>
      </c>
      <c r="D18" s="10">
        <v>7001</v>
      </c>
      <c r="E18" s="10">
        <f t="shared" si="0"/>
        <v>700.1</v>
      </c>
      <c r="F18" s="10">
        <f>D18*10%</f>
        <v>700.1</v>
      </c>
      <c r="G18" s="10">
        <f>D18+F18+E18</f>
        <v>8401.2000000000007</v>
      </c>
      <c r="H18" s="10">
        <f>G18*30%</f>
        <v>2520.36</v>
      </c>
      <c r="I18" s="10"/>
      <c r="J18" s="10">
        <f>G18+H18</f>
        <v>10921.560000000001</v>
      </c>
      <c r="K18" s="8">
        <f>J18*C18</f>
        <v>30580.368000000002</v>
      </c>
    </row>
    <row r="19" spans="1:11" ht="32.25" thickBot="1" x14ac:dyDescent="0.3">
      <c r="A19" s="126">
        <v>5</v>
      </c>
      <c r="B19" s="46" t="s">
        <v>322</v>
      </c>
      <c r="C19" s="10">
        <v>0.25</v>
      </c>
      <c r="D19" s="10">
        <v>6133</v>
      </c>
      <c r="E19" s="10">
        <f t="shared" si="0"/>
        <v>613.30000000000007</v>
      </c>
      <c r="F19" s="10">
        <f>D19*10%</f>
        <v>613.30000000000007</v>
      </c>
      <c r="G19" s="10">
        <f>D19+F19+E19</f>
        <v>7359.6</v>
      </c>
      <c r="H19" s="10">
        <f t="shared" ref="H19" si="1">G19*30%</f>
        <v>2207.88</v>
      </c>
      <c r="I19" s="10"/>
      <c r="J19" s="10">
        <f t="shared" ref="J19" si="2">G19+H19</f>
        <v>9567.48</v>
      </c>
      <c r="K19" s="8">
        <f>J19*C19</f>
        <v>2391.87</v>
      </c>
    </row>
    <row r="20" spans="1:11" ht="32.25" thickBot="1" x14ac:dyDescent="0.3">
      <c r="A20" s="126">
        <v>6</v>
      </c>
      <c r="B20" s="46" t="s">
        <v>69</v>
      </c>
      <c r="C20" s="10">
        <v>4.3</v>
      </c>
      <c r="D20" s="10">
        <v>4195</v>
      </c>
      <c r="E20" s="10"/>
      <c r="F20" s="10">
        <f>D20*10%</f>
        <v>419.5</v>
      </c>
      <c r="G20" s="10">
        <f t="shared" ref="G20" si="3">D20+F20</f>
        <v>4614.5</v>
      </c>
      <c r="H20" s="10"/>
      <c r="I20" s="10">
        <f>G20*10%</f>
        <v>461.45000000000005</v>
      </c>
      <c r="J20" s="10">
        <f>G20+H20+I20</f>
        <v>5075.95</v>
      </c>
      <c r="K20" s="8">
        <f t="shared" ref="K20" si="4">J20*C20</f>
        <v>21826.584999999999</v>
      </c>
    </row>
    <row r="21" spans="1:11" ht="18.75" customHeight="1" thickBot="1" x14ac:dyDescent="0.3">
      <c r="A21" s="126">
        <v>7</v>
      </c>
      <c r="B21" s="46" t="s">
        <v>105</v>
      </c>
      <c r="C21" s="10">
        <v>1</v>
      </c>
      <c r="D21" s="10">
        <v>5005</v>
      </c>
      <c r="E21" s="10"/>
      <c r="F21" s="10"/>
      <c r="G21" s="10">
        <f>D21+E21+F21</f>
        <v>5005</v>
      </c>
      <c r="H21" s="10">
        <f>G21*30%</f>
        <v>1501.5</v>
      </c>
      <c r="I21" s="10"/>
      <c r="J21" s="10">
        <f>G21+H21+I21</f>
        <v>6506.5</v>
      </c>
      <c r="K21" s="8">
        <f>J21*C21</f>
        <v>6506.5</v>
      </c>
    </row>
    <row r="22" spans="1:11" ht="46.5" customHeight="1" thickBot="1" x14ac:dyDescent="0.3">
      <c r="A22" s="126">
        <v>8</v>
      </c>
      <c r="B22" s="46" t="s">
        <v>331</v>
      </c>
      <c r="C22" s="10">
        <v>1</v>
      </c>
      <c r="D22" s="10">
        <v>3153</v>
      </c>
      <c r="E22" s="10"/>
      <c r="F22" s="10"/>
      <c r="G22" s="10"/>
      <c r="H22" s="10"/>
      <c r="I22" s="10">
        <f>D22*10%</f>
        <v>315.3</v>
      </c>
      <c r="J22" s="10">
        <f>D22+I22</f>
        <v>3468.3</v>
      </c>
      <c r="K22" s="8">
        <f t="shared" ref="K22:K23" si="5">C22*J22</f>
        <v>3468.3</v>
      </c>
    </row>
    <row r="23" spans="1:11" ht="31.5" customHeight="1" thickBot="1" x14ac:dyDescent="0.3">
      <c r="A23" s="126">
        <v>9</v>
      </c>
      <c r="B23" s="46" t="s">
        <v>138</v>
      </c>
      <c r="C23" s="10">
        <v>1</v>
      </c>
      <c r="D23" s="10">
        <v>4745</v>
      </c>
      <c r="E23" s="10"/>
      <c r="F23" s="10"/>
      <c r="G23" s="10">
        <f>D23+F23</f>
        <v>4745</v>
      </c>
      <c r="H23" s="10"/>
      <c r="I23" s="10"/>
      <c r="J23" s="10">
        <f>G23+H23</f>
        <v>4745</v>
      </c>
      <c r="K23" s="8">
        <f t="shared" si="5"/>
        <v>4745</v>
      </c>
    </row>
    <row r="24" spans="1:11" ht="0.75" hidden="1" customHeight="1" thickBot="1" x14ac:dyDescent="0.3">
      <c r="A24" s="126"/>
      <c r="B24" s="46"/>
      <c r="C24" s="10">
        <v>0</v>
      </c>
      <c r="D24" s="10">
        <v>0</v>
      </c>
      <c r="E24" s="10"/>
      <c r="F24" s="10"/>
      <c r="G24" s="10"/>
      <c r="H24" s="10"/>
      <c r="I24" s="10"/>
      <c r="J24" s="10">
        <f>D24+F24+H24</f>
        <v>0</v>
      </c>
      <c r="K24" s="8">
        <f>J24*C24</f>
        <v>0</v>
      </c>
    </row>
    <row r="25" spans="1:11" ht="20.25" customHeight="1" thickBot="1" x14ac:dyDescent="0.3">
      <c r="A25" s="126">
        <v>10</v>
      </c>
      <c r="B25" s="46" t="s">
        <v>116</v>
      </c>
      <c r="C25" s="10">
        <v>1.5</v>
      </c>
      <c r="D25" s="10">
        <v>2893</v>
      </c>
      <c r="E25" s="10"/>
      <c r="F25" s="10"/>
      <c r="G25" s="10"/>
      <c r="H25" s="10"/>
      <c r="I25" s="10"/>
      <c r="J25" s="10">
        <f>D25+F25+I25</f>
        <v>2893</v>
      </c>
      <c r="K25" s="8">
        <f>J25*C25</f>
        <v>4339.5</v>
      </c>
    </row>
    <row r="26" spans="1:11" ht="48" customHeight="1" thickBot="1" x14ac:dyDescent="0.3">
      <c r="A26" s="126">
        <v>11</v>
      </c>
      <c r="B26" s="46" t="s">
        <v>16</v>
      </c>
      <c r="C26" s="10">
        <v>1</v>
      </c>
      <c r="D26" s="10">
        <v>3934</v>
      </c>
      <c r="E26" s="10"/>
      <c r="F26" s="10"/>
      <c r="G26" s="10"/>
      <c r="H26" s="10"/>
      <c r="I26" s="10"/>
      <c r="J26" s="10">
        <f>D26+I26</f>
        <v>3934</v>
      </c>
      <c r="K26" s="8">
        <f>D26*C26</f>
        <v>3934</v>
      </c>
    </row>
    <row r="27" spans="1:11" ht="0.75" hidden="1" customHeight="1" thickBot="1" x14ac:dyDescent="0.3">
      <c r="A27" s="126"/>
      <c r="B27" s="46"/>
      <c r="C27" s="10"/>
      <c r="D27" s="10">
        <v>0</v>
      </c>
      <c r="E27" s="10"/>
      <c r="F27" s="10"/>
      <c r="G27" s="10"/>
      <c r="H27" s="10"/>
      <c r="I27" s="10"/>
      <c r="J27" s="10">
        <f>D27+H27</f>
        <v>0</v>
      </c>
      <c r="K27" s="8">
        <f t="shared" ref="K27:K32" si="6">J27*C27</f>
        <v>0</v>
      </c>
    </row>
    <row r="28" spans="1:11" ht="18" customHeight="1" thickBot="1" x14ac:dyDescent="0.3">
      <c r="A28" s="126">
        <v>12</v>
      </c>
      <c r="B28" s="46" t="s">
        <v>139</v>
      </c>
      <c r="C28" s="10">
        <v>2</v>
      </c>
      <c r="D28" s="10">
        <v>4195</v>
      </c>
      <c r="E28" s="10"/>
      <c r="F28" s="10"/>
      <c r="G28" s="10"/>
      <c r="H28" s="10"/>
      <c r="I28" s="10">
        <f>D28*12%</f>
        <v>503.4</v>
      </c>
      <c r="J28" s="10">
        <f>D28+I28</f>
        <v>4698.3999999999996</v>
      </c>
      <c r="K28" s="8">
        <f t="shared" si="6"/>
        <v>9396.7999999999993</v>
      </c>
    </row>
    <row r="29" spans="1:11" ht="27" customHeight="1" thickBot="1" x14ac:dyDescent="0.3">
      <c r="A29" s="126">
        <v>13</v>
      </c>
      <c r="B29" s="46" t="s">
        <v>140</v>
      </c>
      <c r="C29" s="10">
        <v>0.5</v>
      </c>
      <c r="D29" s="10">
        <v>2893</v>
      </c>
      <c r="E29" s="10"/>
      <c r="F29" s="10"/>
      <c r="G29" s="10"/>
      <c r="H29" s="10"/>
      <c r="I29" s="10">
        <f>D29*12%</f>
        <v>347.15999999999997</v>
      </c>
      <c r="J29" s="10">
        <f>D29+I29</f>
        <v>3240.16</v>
      </c>
      <c r="K29" s="8">
        <f t="shared" si="6"/>
        <v>1620.08</v>
      </c>
    </row>
    <row r="30" spans="1:11" ht="35.25" customHeight="1" thickBot="1" x14ac:dyDescent="0.3">
      <c r="A30" s="126">
        <v>14</v>
      </c>
      <c r="B30" s="46" t="s">
        <v>321</v>
      </c>
      <c r="C30" s="10">
        <v>1</v>
      </c>
      <c r="D30" s="10">
        <v>3153</v>
      </c>
      <c r="E30" s="10"/>
      <c r="F30" s="10"/>
      <c r="G30" s="10"/>
      <c r="H30" s="10"/>
      <c r="I30" s="10">
        <f>D30*12%</f>
        <v>378.36</v>
      </c>
      <c r="J30" s="10">
        <f>D30+I30</f>
        <v>3531.36</v>
      </c>
      <c r="K30" s="8">
        <f t="shared" si="6"/>
        <v>3531.36</v>
      </c>
    </row>
    <row r="31" spans="1:11" ht="16.5" hidden="1" customHeight="1" thickBot="1" x14ac:dyDescent="0.3">
      <c r="A31" s="128"/>
      <c r="B31" s="163" t="s">
        <v>317</v>
      </c>
      <c r="C31" s="10"/>
      <c r="D31" s="10"/>
      <c r="E31" s="10"/>
      <c r="F31" s="10"/>
      <c r="G31" s="10"/>
      <c r="H31" s="10"/>
      <c r="I31" s="10"/>
      <c r="J31" s="10"/>
      <c r="K31" s="8"/>
    </row>
    <row r="32" spans="1:11" ht="45" customHeight="1" thickBot="1" x14ac:dyDescent="0.3">
      <c r="A32" s="128">
        <v>15</v>
      </c>
      <c r="B32" s="164"/>
      <c r="C32" s="10">
        <v>2</v>
      </c>
      <c r="D32" s="10">
        <v>3934</v>
      </c>
      <c r="E32" s="10"/>
      <c r="F32" s="10"/>
      <c r="G32" s="10"/>
      <c r="H32" s="10"/>
      <c r="I32" s="10"/>
      <c r="J32" s="10">
        <f>D32+E32+I32</f>
        <v>3934</v>
      </c>
      <c r="K32" s="8">
        <f t="shared" si="6"/>
        <v>7868</v>
      </c>
    </row>
    <row r="33" spans="1:11" ht="15.75" customHeight="1" x14ac:dyDescent="0.25">
      <c r="A33" s="156"/>
      <c r="B33" s="163" t="s">
        <v>29</v>
      </c>
      <c r="C33" s="158">
        <f>C14+C15+C16+C18+C19+C20+C21+C22+C23+C24+C25+C26+C27+C28+C29+C30+C31+C32</f>
        <v>20.85</v>
      </c>
      <c r="D33" s="158"/>
      <c r="E33" s="158"/>
      <c r="F33" s="158"/>
      <c r="G33" s="158"/>
      <c r="H33" s="158"/>
      <c r="I33" s="158"/>
      <c r="J33" s="158"/>
      <c r="K33" s="154">
        <f>K14+K15+K16+K18+K19+K20+K21+K22+K23+K24+K25+K26+K27+K28+K29+K30+K31+K32</f>
        <v>128374.94300000001</v>
      </c>
    </row>
    <row r="34" spans="1:11" ht="15" customHeight="1" thickBot="1" x14ac:dyDescent="0.3">
      <c r="A34" s="157"/>
      <c r="B34" s="164"/>
      <c r="C34" s="159"/>
      <c r="D34" s="159"/>
      <c r="E34" s="159"/>
      <c r="F34" s="159"/>
      <c r="G34" s="159"/>
      <c r="H34" s="159"/>
      <c r="I34" s="159"/>
      <c r="J34" s="159"/>
      <c r="K34" s="155"/>
    </row>
    <row r="35" spans="1:11" ht="15.75" x14ac:dyDescent="0.25">
      <c r="A35" s="47"/>
      <c r="B35" s="129"/>
      <c r="C35" s="47"/>
      <c r="D35" s="47"/>
      <c r="E35" s="47"/>
      <c r="F35" s="47"/>
      <c r="G35" s="47"/>
      <c r="H35" s="47"/>
      <c r="I35" s="47"/>
      <c r="J35" s="47"/>
      <c r="K35" s="47"/>
    </row>
    <row r="36" spans="1:11" ht="33" customHeight="1" x14ac:dyDescent="0.25">
      <c r="A36" s="127"/>
      <c r="B36" s="153" t="s">
        <v>30</v>
      </c>
      <c r="C36" s="153"/>
      <c r="D36" s="153"/>
      <c r="E36" s="153"/>
      <c r="F36" s="153"/>
      <c r="G36" s="153" t="s">
        <v>158</v>
      </c>
      <c r="H36" s="153"/>
      <c r="I36" s="153"/>
      <c r="J36" s="153"/>
      <c r="K36" s="127"/>
    </row>
    <row r="37" spans="1:11" ht="30.75" customHeight="1" x14ac:dyDescent="0.25">
      <c r="A37" s="127"/>
      <c r="B37" s="153" t="s">
        <v>31</v>
      </c>
      <c r="C37" s="153"/>
      <c r="D37" s="153"/>
      <c r="E37" s="153"/>
      <c r="F37" s="153"/>
      <c r="G37" s="153" t="s">
        <v>58</v>
      </c>
      <c r="H37" s="153"/>
      <c r="I37" s="153"/>
      <c r="J37" s="153"/>
      <c r="K37" s="127"/>
    </row>
    <row r="38" spans="1:11" ht="30" customHeight="1" x14ac:dyDescent="0.25">
      <c r="A38" s="127"/>
      <c r="B38" s="153" t="s">
        <v>32</v>
      </c>
      <c r="C38" s="153"/>
      <c r="D38" s="153"/>
      <c r="E38" s="153"/>
      <c r="F38" s="153"/>
      <c r="G38" s="153"/>
      <c r="H38" s="153"/>
      <c r="I38" s="153"/>
      <c r="J38" s="153"/>
      <c r="K38" s="127"/>
    </row>
    <row r="39" spans="1:11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ht="15.75" customHeight="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ht="15.75" customHeight="1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</row>
    <row r="42" spans="1:11" s="33" customFormat="1" x14ac:dyDescent="0.25">
      <c r="A42" s="4"/>
      <c r="B42" s="4"/>
      <c r="C42" s="4"/>
      <c r="D42" s="4"/>
      <c r="E42" s="4"/>
      <c r="F42" s="4"/>
      <c r="G42"/>
      <c r="H42"/>
      <c r="I42"/>
      <c r="J42"/>
      <c r="K42"/>
    </row>
    <row r="43" spans="1:11" s="33" customFormat="1" x14ac:dyDescent="0.25">
      <c r="A43" s="4"/>
      <c r="B43" s="4"/>
      <c r="C43" s="4"/>
      <c r="D43" s="4"/>
      <c r="E43" s="4"/>
      <c r="F43" s="4"/>
      <c r="G43"/>
      <c r="H43"/>
      <c r="I43"/>
      <c r="J43"/>
      <c r="K43"/>
    </row>
    <row r="44" spans="1:11" s="33" customFormat="1" x14ac:dyDescent="0.25">
      <c r="A44"/>
      <c r="B44" s="32"/>
      <c r="C44"/>
      <c r="D44"/>
      <c r="E44"/>
      <c r="F44"/>
      <c r="G44"/>
      <c r="H44"/>
      <c r="I44"/>
      <c r="J44"/>
      <c r="K44"/>
    </row>
    <row r="45" spans="1:11" s="33" customFormat="1" x14ac:dyDescent="0.25">
      <c r="A45"/>
      <c r="B45" s="32"/>
      <c r="C45"/>
      <c r="D45"/>
      <c r="E45"/>
      <c r="F45"/>
      <c r="G45"/>
      <c r="H45"/>
      <c r="I45"/>
      <c r="J45"/>
      <c r="K45"/>
    </row>
    <row r="46" spans="1:11" s="33" customFormat="1" x14ac:dyDescent="0.25">
      <c r="A46"/>
      <c r="B46" s="32"/>
      <c r="C46"/>
      <c r="D46"/>
      <c r="E46"/>
      <c r="F46"/>
      <c r="G46"/>
      <c r="H46"/>
      <c r="I46"/>
      <c r="J46"/>
      <c r="K46"/>
    </row>
    <row r="47" spans="1:11" s="33" customFormat="1" x14ac:dyDescent="0.25">
      <c r="A47"/>
      <c r="B47" s="32"/>
      <c r="C47"/>
      <c r="D47"/>
      <c r="E47"/>
      <c r="F47"/>
      <c r="G47"/>
      <c r="H47"/>
      <c r="I47"/>
      <c r="J47"/>
      <c r="K47"/>
    </row>
  </sheetData>
  <mergeCells count="48">
    <mergeCell ref="A33:A34"/>
    <mergeCell ref="B16:B17"/>
    <mergeCell ref="B31:B32"/>
    <mergeCell ref="K12:K13"/>
    <mergeCell ref="A16:A17"/>
    <mergeCell ref="C16:C17"/>
    <mergeCell ref="D16:D17"/>
    <mergeCell ref="F16:F17"/>
    <mergeCell ref="B12:B13"/>
    <mergeCell ref="C12:C13"/>
    <mergeCell ref="D12:D13"/>
    <mergeCell ref="F12:F13"/>
    <mergeCell ref="H12:H13"/>
    <mergeCell ref="I12:I13"/>
    <mergeCell ref="E12:E13"/>
    <mergeCell ref="G12:G13"/>
    <mergeCell ref="J4:K4"/>
    <mergeCell ref="J1:K1"/>
    <mergeCell ref="B37:F37"/>
    <mergeCell ref="G37:J37"/>
    <mergeCell ref="K33:K34"/>
    <mergeCell ref="E16:E17"/>
    <mergeCell ref="G16:G17"/>
    <mergeCell ref="H16:H17"/>
    <mergeCell ref="I16:I17"/>
    <mergeCell ref="J16:J17"/>
    <mergeCell ref="K16:K17"/>
    <mergeCell ref="A3:D3"/>
    <mergeCell ref="A7:J7"/>
    <mergeCell ref="A8:J8"/>
    <mergeCell ref="A10:J10"/>
    <mergeCell ref="A12:A13"/>
    <mergeCell ref="J12:J13"/>
    <mergeCell ref="A4:C4"/>
    <mergeCell ref="H3:K3"/>
    <mergeCell ref="B38:F38"/>
    <mergeCell ref="G38:J38"/>
    <mergeCell ref="H33:H34"/>
    <mergeCell ref="I33:I34"/>
    <mergeCell ref="E33:E34"/>
    <mergeCell ref="G33:G34"/>
    <mergeCell ref="J33:J34"/>
    <mergeCell ref="B36:F36"/>
    <mergeCell ref="G36:J36"/>
    <mergeCell ref="B33:B34"/>
    <mergeCell ref="C33:C34"/>
    <mergeCell ref="D33:D34"/>
    <mergeCell ref="F33:F34"/>
  </mergeCells>
  <pageMargins left="0.7" right="0.7" top="0.75" bottom="0.75" header="0.3" footer="0.3"/>
  <pageSetup paperSize="9" scale="7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workbookViewId="0">
      <selection activeCell="M48" sqref="M48"/>
    </sheetView>
  </sheetViews>
  <sheetFormatPr defaultRowHeight="15" x14ac:dyDescent="0.25"/>
  <cols>
    <col min="1" max="1" width="4.42578125" customWidth="1"/>
    <col min="2" max="2" width="25.140625" style="3" customWidth="1"/>
    <col min="3" max="3" width="9.5703125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15.75" customHeight="1" x14ac:dyDescent="0.25">
      <c r="A1" s="47"/>
      <c r="B1" s="51"/>
      <c r="C1" s="51"/>
      <c r="D1" s="47"/>
      <c r="E1" s="47"/>
      <c r="F1" s="49"/>
      <c r="G1" s="162"/>
      <c r="H1" s="172"/>
      <c r="I1" s="172"/>
      <c r="J1" s="67" t="s">
        <v>206</v>
      </c>
    </row>
    <row r="2" spans="1:10" ht="15.75" x14ac:dyDescent="0.25">
      <c r="A2" s="47"/>
      <c r="B2" s="51"/>
      <c r="C2" s="51"/>
      <c r="D2" s="47"/>
      <c r="E2" s="47"/>
      <c r="F2" s="50"/>
      <c r="G2" s="172"/>
      <c r="H2" s="172"/>
      <c r="I2" s="172"/>
      <c r="J2" s="47"/>
    </row>
    <row r="3" spans="1:10" ht="68.25" customHeight="1" x14ac:dyDescent="0.25">
      <c r="A3" s="169" t="s">
        <v>196</v>
      </c>
      <c r="B3" s="169"/>
      <c r="C3" s="169"/>
      <c r="D3" s="169"/>
      <c r="E3" s="47"/>
      <c r="F3" s="50"/>
      <c r="G3" s="170" t="s">
        <v>342</v>
      </c>
      <c r="H3" s="170"/>
      <c r="I3" s="170"/>
      <c r="J3" s="170"/>
    </row>
    <row r="4" spans="1:10" ht="19.5" customHeight="1" x14ac:dyDescent="0.25">
      <c r="A4" s="47"/>
      <c r="B4" s="51" t="s">
        <v>179</v>
      </c>
      <c r="C4" s="51"/>
      <c r="D4" s="47"/>
      <c r="E4" s="47" t="s">
        <v>28</v>
      </c>
      <c r="F4" s="50"/>
      <c r="G4" s="50"/>
      <c r="H4" s="171" t="s">
        <v>52</v>
      </c>
      <c r="I4" s="171"/>
      <c r="J4" s="171"/>
    </row>
    <row r="5" spans="1:10" ht="14.25" customHeight="1" x14ac:dyDescent="0.25">
      <c r="A5" s="47"/>
      <c r="B5" s="51"/>
      <c r="C5" s="51"/>
      <c r="D5" s="47"/>
      <c r="E5" s="47"/>
      <c r="F5" s="50"/>
      <c r="G5" s="50"/>
      <c r="H5" s="54"/>
      <c r="I5" s="54"/>
      <c r="J5" s="54"/>
    </row>
    <row r="6" spans="1:10" ht="14.25" customHeight="1" x14ac:dyDescent="0.25">
      <c r="A6" s="47"/>
      <c r="B6" s="51"/>
      <c r="C6" s="51"/>
      <c r="D6" s="47"/>
      <c r="E6" s="47"/>
      <c r="F6" s="50"/>
      <c r="G6" s="50"/>
      <c r="H6" s="54"/>
      <c r="I6" s="54"/>
      <c r="J6" s="54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5.75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5.75" x14ac:dyDescent="0.25">
      <c r="A9" s="47"/>
      <c r="B9" s="48"/>
      <c r="C9" s="47"/>
      <c r="D9" s="47"/>
      <c r="E9" s="47"/>
      <c r="F9" s="47"/>
      <c r="G9" s="47"/>
      <c r="H9" s="47"/>
      <c r="I9" s="47"/>
      <c r="J9" s="47"/>
    </row>
    <row r="10" spans="1:10" ht="29.25" customHeight="1" x14ac:dyDescent="0.25">
      <c r="A10" s="168" t="s">
        <v>198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6.5" thickBot="1" x14ac:dyDescent="0.3">
      <c r="A11" s="47"/>
      <c r="B11" s="4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194</v>
      </c>
      <c r="H12" s="156" t="s">
        <v>121</v>
      </c>
      <c r="I12" s="156" t="s">
        <v>176</v>
      </c>
      <c r="J12" s="156" t="s">
        <v>122</v>
      </c>
    </row>
    <row r="13" spans="1:10" ht="57.75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16.5" thickBot="1" x14ac:dyDescent="0.3">
      <c r="A14" s="45">
        <v>1</v>
      </c>
      <c r="B14" s="46" t="s">
        <v>6</v>
      </c>
      <c r="C14" s="10">
        <v>1</v>
      </c>
      <c r="D14" s="10">
        <v>7464</v>
      </c>
      <c r="E14" s="10">
        <f>D14*10%</f>
        <v>746.40000000000009</v>
      </c>
      <c r="F14" s="10">
        <f>D14+E14</f>
        <v>8210.4</v>
      </c>
      <c r="G14" s="10">
        <f>F14*30%</f>
        <v>2463.12</v>
      </c>
      <c r="H14" s="10"/>
      <c r="I14" s="10">
        <f>D14+E14+G14+H14</f>
        <v>10673.52</v>
      </c>
      <c r="J14" s="8">
        <f>I14*C14</f>
        <v>10673.52</v>
      </c>
    </row>
    <row r="15" spans="1:10" ht="15.75" customHeight="1" x14ac:dyDescent="0.25">
      <c r="A15" s="156">
        <v>2</v>
      </c>
      <c r="B15" s="163" t="s">
        <v>284</v>
      </c>
      <c r="C15" s="158">
        <v>1</v>
      </c>
      <c r="D15" s="158">
        <v>7091</v>
      </c>
      <c r="E15" s="158">
        <f>D15*10%</f>
        <v>709.1</v>
      </c>
      <c r="F15" s="158">
        <f>D15+E15</f>
        <v>7800.1</v>
      </c>
      <c r="G15" s="158">
        <f>F15*30%</f>
        <v>2340.0300000000002</v>
      </c>
      <c r="H15" s="158"/>
      <c r="I15" s="158">
        <f>F15+G15</f>
        <v>10140.130000000001</v>
      </c>
      <c r="J15" s="154">
        <f>I15*C15</f>
        <v>10140.130000000001</v>
      </c>
    </row>
    <row r="16" spans="1:10" x14ac:dyDescent="0.25">
      <c r="A16" s="165"/>
      <c r="B16" s="166"/>
      <c r="C16" s="160"/>
      <c r="D16" s="160"/>
      <c r="E16" s="160"/>
      <c r="F16" s="160"/>
      <c r="G16" s="160"/>
      <c r="H16" s="160"/>
      <c r="I16" s="160"/>
      <c r="J16" s="161"/>
    </row>
    <row r="17" spans="1:10" ht="16.5" customHeight="1" thickBot="1" x14ac:dyDescent="0.3">
      <c r="A17" s="157"/>
      <c r="B17" s="164"/>
      <c r="C17" s="159"/>
      <c r="D17" s="159"/>
      <c r="E17" s="159"/>
      <c r="F17" s="159"/>
      <c r="G17" s="159"/>
      <c r="H17" s="159"/>
      <c r="I17" s="159"/>
      <c r="J17" s="155"/>
    </row>
    <row r="18" spans="1:10" ht="15" customHeight="1" x14ac:dyDescent="0.25">
      <c r="A18" s="156">
        <v>3</v>
      </c>
      <c r="B18" s="163" t="s">
        <v>283</v>
      </c>
      <c r="C18" s="158">
        <v>0.5</v>
      </c>
      <c r="D18" s="158">
        <v>7091</v>
      </c>
      <c r="E18" s="158">
        <f>D18*10%</f>
        <v>709.1</v>
      </c>
      <c r="F18" s="158">
        <f>D18+E18</f>
        <v>7800.1</v>
      </c>
      <c r="G18" s="158">
        <f>F18*30%</f>
        <v>2340.0300000000002</v>
      </c>
      <c r="H18" s="158"/>
      <c r="I18" s="158">
        <f>F18+G18</f>
        <v>10140.130000000001</v>
      </c>
      <c r="J18" s="154">
        <f>I18*C18</f>
        <v>5070.0650000000005</v>
      </c>
    </row>
    <row r="19" spans="1:10" ht="15" customHeight="1" x14ac:dyDescent="0.25">
      <c r="A19" s="165"/>
      <c r="B19" s="166"/>
      <c r="C19" s="160"/>
      <c r="D19" s="160"/>
      <c r="E19" s="160"/>
      <c r="F19" s="160"/>
      <c r="G19" s="160"/>
      <c r="H19" s="160"/>
      <c r="I19" s="160"/>
      <c r="J19" s="161"/>
    </row>
    <row r="20" spans="1:10" ht="15.75" customHeight="1" thickBot="1" x14ac:dyDescent="0.3">
      <c r="A20" s="157"/>
      <c r="B20" s="164"/>
      <c r="C20" s="159"/>
      <c r="D20" s="159"/>
      <c r="E20" s="159"/>
      <c r="F20" s="159"/>
      <c r="G20" s="159"/>
      <c r="H20" s="159"/>
      <c r="I20" s="159"/>
      <c r="J20" s="155"/>
    </row>
    <row r="21" spans="1:10" ht="16.5" thickBot="1" x14ac:dyDescent="0.3">
      <c r="A21" s="45">
        <v>4</v>
      </c>
      <c r="B21" s="46" t="s">
        <v>8</v>
      </c>
      <c r="C21" s="10">
        <v>0.5</v>
      </c>
      <c r="D21" s="10">
        <v>6133</v>
      </c>
      <c r="E21" s="10">
        <f>D21*10%</f>
        <v>613.30000000000007</v>
      </c>
      <c r="F21" s="10">
        <f>D21+E21</f>
        <v>6746.3</v>
      </c>
      <c r="G21" s="10">
        <f>F21*30%</f>
        <v>2023.8899999999999</v>
      </c>
      <c r="H21" s="10"/>
      <c r="I21" s="10">
        <f>F21+G21</f>
        <v>8770.19</v>
      </c>
      <c r="J21" s="8">
        <f>I21*C21</f>
        <v>4385.0950000000003</v>
      </c>
    </row>
    <row r="22" spans="1:10" ht="32.25" thickBot="1" x14ac:dyDescent="0.3">
      <c r="A22" s="45">
        <v>5</v>
      </c>
      <c r="B22" s="46" t="s">
        <v>9</v>
      </c>
      <c r="C22" s="10">
        <v>0.75</v>
      </c>
      <c r="D22" s="10">
        <v>4745</v>
      </c>
      <c r="E22" s="10"/>
      <c r="F22" s="10"/>
      <c r="G22" s="10"/>
      <c r="H22" s="10"/>
      <c r="I22" s="10">
        <f>D22</f>
        <v>4745</v>
      </c>
      <c r="J22" s="8">
        <f>D22*C22</f>
        <v>3558.75</v>
      </c>
    </row>
    <row r="23" spans="1:10" ht="16.5" customHeight="1" x14ac:dyDescent="0.25">
      <c r="A23" s="156">
        <v>6</v>
      </c>
      <c r="B23" s="163" t="s">
        <v>38</v>
      </c>
      <c r="C23" s="158">
        <v>0.5</v>
      </c>
      <c r="D23" s="158">
        <v>7001</v>
      </c>
      <c r="E23" s="158">
        <f>D23*10%</f>
        <v>700.1</v>
      </c>
      <c r="F23" s="158">
        <f t="shared" ref="F23:F25" si="0">D23+E23</f>
        <v>7701.1</v>
      </c>
      <c r="G23" s="158">
        <f>F23*30%</f>
        <v>2310.33</v>
      </c>
      <c r="H23" s="158"/>
      <c r="I23" s="158">
        <f>F23+G23</f>
        <v>10011.43</v>
      </c>
      <c r="J23" s="154">
        <f>C23*I23</f>
        <v>5005.7150000000001</v>
      </c>
    </row>
    <row r="24" spans="1:10" ht="14.25" customHeight="1" thickBot="1" x14ac:dyDescent="0.3">
      <c r="A24" s="157"/>
      <c r="B24" s="164"/>
      <c r="C24" s="159"/>
      <c r="D24" s="159"/>
      <c r="E24" s="159"/>
      <c r="F24" s="159"/>
      <c r="G24" s="159"/>
      <c r="H24" s="159"/>
      <c r="I24" s="159"/>
      <c r="J24" s="155"/>
    </row>
    <row r="25" spans="1:10" ht="31.5" hidden="1" customHeight="1" thickBot="1" x14ac:dyDescent="0.3">
      <c r="A25" s="45">
        <v>7</v>
      </c>
      <c r="B25" s="46" t="s">
        <v>37</v>
      </c>
      <c r="C25" s="10">
        <v>0</v>
      </c>
      <c r="D25" s="10">
        <v>0</v>
      </c>
      <c r="E25" s="10">
        <f>D25*10%</f>
        <v>0</v>
      </c>
      <c r="F25" s="10">
        <f t="shared" si="0"/>
        <v>0</v>
      </c>
      <c r="G25" s="10">
        <f>F25*30%</f>
        <v>0</v>
      </c>
      <c r="H25" s="10"/>
      <c r="I25" s="10">
        <f>F25+G25</f>
        <v>0</v>
      </c>
      <c r="J25" s="8">
        <f>I25*C25</f>
        <v>0</v>
      </c>
    </row>
    <row r="26" spans="1:10" ht="16.5" hidden="1" thickBot="1" x14ac:dyDescent="0.3">
      <c r="A26" s="45">
        <v>8</v>
      </c>
      <c r="B26" s="46" t="s">
        <v>11</v>
      </c>
      <c r="C26" s="10"/>
      <c r="D26" s="10"/>
      <c r="E26" s="10"/>
      <c r="F26" s="10"/>
      <c r="G26" s="10">
        <f t="shared" ref="G26:G41" si="1">F26*30%</f>
        <v>0</v>
      </c>
      <c r="H26" s="10"/>
      <c r="I26" s="10">
        <f>D26+E24+G26</f>
        <v>0</v>
      </c>
      <c r="J26" s="8">
        <f>C26*I26</f>
        <v>0</v>
      </c>
    </row>
    <row r="27" spans="1:10" ht="16.5" hidden="1" thickBot="1" x14ac:dyDescent="0.3">
      <c r="A27" s="45">
        <v>9</v>
      </c>
      <c r="B27" s="46" t="s">
        <v>12</v>
      </c>
      <c r="C27" s="10"/>
      <c r="D27" s="10"/>
      <c r="E27" s="10"/>
      <c r="F27" s="10"/>
      <c r="G27" s="10">
        <f t="shared" si="1"/>
        <v>0</v>
      </c>
      <c r="H27" s="10"/>
      <c r="I27" s="10">
        <f>D27+E26+G27</f>
        <v>0</v>
      </c>
      <c r="J27" s="8">
        <f t="shared" ref="J27:J42" si="2">C27*I27</f>
        <v>0</v>
      </c>
    </row>
    <row r="28" spans="1:10" ht="16.5" thickBot="1" x14ac:dyDescent="0.3">
      <c r="A28" s="45">
        <v>7</v>
      </c>
      <c r="B28" s="46" t="s">
        <v>282</v>
      </c>
      <c r="C28" s="10">
        <v>0.5</v>
      </c>
      <c r="D28" s="10">
        <v>6133</v>
      </c>
      <c r="E28" s="10"/>
      <c r="F28" s="10">
        <f>D28+E28</f>
        <v>6133</v>
      </c>
      <c r="G28" s="10">
        <f t="shared" si="1"/>
        <v>1839.8999999999999</v>
      </c>
      <c r="H28" s="10"/>
      <c r="I28" s="10">
        <f>F28+G28</f>
        <v>7972.9</v>
      </c>
      <c r="J28" s="8">
        <f t="shared" si="2"/>
        <v>3986.45</v>
      </c>
    </row>
    <row r="29" spans="1:10" ht="16.5" hidden="1" thickBot="1" x14ac:dyDescent="0.3">
      <c r="A29" s="45">
        <v>8</v>
      </c>
      <c r="B29" s="46" t="s">
        <v>14</v>
      </c>
      <c r="C29" s="10">
        <v>0</v>
      </c>
      <c r="D29" s="10"/>
      <c r="E29" s="10"/>
      <c r="F29" s="10">
        <f>D29+E29</f>
        <v>0</v>
      </c>
      <c r="G29" s="10">
        <f t="shared" si="1"/>
        <v>0</v>
      </c>
      <c r="H29" s="10"/>
      <c r="I29" s="10">
        <f>F29+G29</f>
        <v>0</v>
      </c>
      <c r="J29" s="8">
        <f t="shared" si="2"/>
        <v>0</v>
      </c>
    </row>
    <row r="30" spans="1:10" ht="16.5" thickBot="1" x14ac:dyDescent="0.3">
      <c r="A30" s="45">
        <v>8</v>
      </c>
      <c r="B30" s="46" t="s">
        <v>34</v>
      </c>
      <c r="C30" s="10">
        <v>0.5</v>
      </c>
      <c r="D30" s="10">
        <v>7001</v>
      </c>
      <c r="E30" s="10">
        <f>D30*10%</f>
        <v>700.1</v>
      </c>
      <c r="F30" s="10">
        <f>D30+E30</f>
        <v>7701.1</v>
      </c>
      <c r="G30" s="10">
        <f t="shared" si="1"/>
        <v>2310.33</v>
      </c>
      <c r="H30" s="10"/>
      <c r="I30" s="10">
        <f>F30+G30</f>
        <v>10011.43</v>
      </c>
      <c r="J30" s="8">
        <f t="shared" si="2"/>
        <v>5005.7150000000001</v>
      </c>
    </row>
    <row r="31" spans="1:10" ht="51.75" customHeight="1" thickBot="1" x14ac:dyDescent="0.3">
      <c r="A31" s="45">
        <v>9</v>
      </c>
      <c r="B31" s="46" t="s">
        <v>16</v>
      </c>
      <c r="C31" s="10">
        <v>0.5</v>
      </c>
      <c r="D31" s="10">
        <v>3934</v>
      </c>
      <c r="E31" s="10"/>
      <c r="F31" s="10"/>
      <c r="G31" s="10"/>
      <c r="H31" s="10"/>
      <c r="I31" s="10">
        <f>D31</f>
        <v>3934</v>
      </c>
      <c r="J31" s="8">
        <f>D31*C31</f>
        <v>1967</v>
      </c>
    </row>
    <row r="32" spans="1:10" ht="0.75" hidden="1" customHeight="1" thickBot="1" x14ac:dyDescent="0.3">
      <c r="A32" s="45">
        <v>14</v>
      </c>
      <c r="B32" s="46" t="s">
        <v>17</v>
      </c>
      <c r="C32" s="10">
        <v>0</v>
      </c>
      <c r="D32" s="10"/>
      <c r="E32" s="10"/>
      <c r="F32" s="10"/>
      <c r="G32" s="10">
        <f t="shared" si="1"/>
        <v>0</v>
      </c>
      <c r="H32" s="10"/>
      <c r="I32" s="10"/>
      <c r="J32" s="8">
        <f>D32*C32</f>
        <v>0</v>
      </c>
    </row>
    <row r="33" spans="1:10" ht="16.5" thickBot="1" x14ac:dyDescent="0.3">
      <c r="A33" s="45">
        <v>10</v>
      </c>
      <c r="B33" s="46" t="s">
        <v>18</v>
      </c>
      <c r="C33" s="10">
        <v>1</v>
      </c>
      <c r="D33" s="10">
        <v>5005</v>
      </c>
      <c r="E33" s="10"/>
      <c r="F33" s="10"/>
      <c r="G33" s="10">
        <f>D33*30%</f>
        <v>1501.5</v>
      </c>
      <c r="H33" s="10"/>
      <c r="I33" s="10">
        <f>D33+G33</f>
        <v>6506.5</v>
      </c>
      <c r="J33" s="8">
        <f t="shared" si="2"/>
        <v>6506.5</v>
      </c>
    </row>
    <row r="34" spans="1:10" ht="16.5" thickBot="1" x14ac:dyDescent="0.3">
      <c r="A34" s="45">
        <v>11</v>
      </c>
      <c r="B34" s="46" t="s">
        <v>19</v>
      </c>
      <c r="C34" s="10">
        <v>1.5</v>
      </c>
      <c r="D34" s="10">
        <v>4195</v>
      </c>
      <c r="E34" s="10"/>
      <c r="F34" s="10"/>
      <c r="G34" s="10"/>
      <c r="H34" s="10">
        <f>D34*12%</f>
        <v>503.4</v>
      </c>
      <c r="I34" s="10">
        <f>D34+H34</f>
        <v>4698.3999999999996</v>
      </c>
      <c r="J34" s="8">
        <f t="shared" si="2"/>
        <v>7047.5999999999995</v>
      </c>
    </row>
    <row r="35" spans="1:10" ht="16.5" thickBot="1" x14ac:dyDescent="0.3">
      <c r="A35" s="45">
        <v>12</v>
      </c>
      <c r="B35" s="46" t="s">
        <v>20</v>
      </c>
      <c r="C35" s="10">
        <v>0.5</v>
      </c>
      <c r="D35" s="12">
        <v>2893</v>
      </c>
      <c r="E35" s="10"/>
      <c r="F35" s="10"/>
      <c r="G35" s="10"/>
      <c r="H35" s="10">
        <f>D35*12%</f>
        <v>347.15999999999997</v>
      </c>
      <c r="I35" s="10">
        <f>D35+H35</f>
        <v>3240.16</v>
      </c>
      <c r="J35" s="8">
        <f t="shared" si="2"/>
        <v>1620.08</v>
      </c>
    </row>
    <row r="36" spans="1:10" ht="16.5" thickBot="1" x14ac:dyDescent="0.3">
      <c r="A36" s="45">
        <v>13</v>
      </c>
      <c r="B36" s="46" t="s">
        <v>21</v>
      </c>
      <c r="C36" s="10">
        <v>0.75</v>
      </c>
      <c r="D36" s="10">
        <v>2893</v>
      </c>
      <c r="E36" s="10"/>
      <c r="F36" s="10"/>
      <c r="G36" s="10"/>
      <c r="H36" s="10"/>
      <c r="I36" s="10">
        <f>D36</f>
        <v>2893</v>
      </c>
      <c r="J36" s="8">
        <f>C36*D36</f>
        <v>2169.75</v>
      </c>
    </row>
    <row r="37" spans="1:10" ht="16.5" thickBot="1" x14ac:dyDescent="0.3">
      <c r="A37" s="45">
        <v>14</v>
      </c>
      <c r="B37" s="46" t="s">
        <v>22</v>
      </c>
      <c r="C37" s="10">
        <v>1</v>
      </c>
      <c r="D37" s="10">
        <v>2893</v>
      </c>
      <c r="E37" s="10"/>
      <c r="F37" s="10"/>
      <c r="G37" s="10"/>
      <c r="H37" s="10"/>
      <c r="I37" s="10">
        <f>D37</f>
        <v>2893</v>
      </c>
      <c r="J37" s="8">
        <f>2670*C37</f>
        <v>2670</v>
      </c>
    </row>
    <row r="38" spans="1:10" ht="48" thickBot="1" x14ac:dyDescent="0.3">
      <c r="A38" s="45">
        <v>15</v>
      </c>
      <c r="B38" s="46" t="s">
        <v>23</v>
      </c>
      <c r="C38" s="10">
        <v>2</v>
      </c>
      <c r="D38" s="10">
        <v>2893</v>
      </c>
      <c r="E38" s="10"/>
      <c r="F38" s="10"/>
      <c r="G38" s="10"/>
      <c r="H38" s="10">
        <f>D38*10%</f>
        <v>289.3</v>
      </c>
      <c r="I38" s="10">
        <f>D38+H38</f>
        <v>3182.3</v>
      </c>
      <c r="J38" s="8">
        <f t="shared" si="2"/>
        <v>6364.6</v>
      </c>
    </row>
    <row r="39" spans="1:10" ht="16.5" hidden="1" thickBot="1" x14ac:dyDescent="0.3">
      <c r="A39" s="45">
        <v>21</v>
      </c>
      <c r="B39" s="46" t="s">
        <v>24</v>
      </c>
      <c r="C39" s="10">
        <v>0</v>
      </c>
      <c r="D39" s="10">
        <v>0</v>
      </c>
      <c r="E39" s="10">
        <f>D39*10%</f>
        <v>0</v>
      </c>
      <c r="F39" s="10">
        <f>D39+E39</f>
        <v>0</v>
      </c>
      <c r="G39" s="10">
        <f t="shared" si="1"/>
        <v>0</v>
      </c>
      <c r="H39" s="10"/>
      <c r="I39" s="10">
        <f>F39+G39</f>
        <v>0</v>
      </c>
      <c r="J39" s="8">
        <f t="shared" si="2"/>
        <v>0</v>
      </c>
    </row>
    <row r="40" spans="1:10" ht="32.25" thickBot="1" x14ac:dyDescent="0.3">
      <c r="A40" s="45">
        <v>16</v>
      </c>
      <c r="B40" s="46" t="s">
        <v>195</v>
      </c>
      <c r="C40" s="10">
        <v>1.5</v>
      </c>
      <c r="D40" s="10">
        <v>7001</v>
      </c>
      <c r="E40" s="10">
        <v>646</v>
      </c>
      <c r="F40" s="10">
        <f>D40+E40</f>
        <v>7647</v>
      </c>
      <c r="G40" s="10">
        <f t="shared" si="1"/>
        <v>2294.1</v>
      </c>
      <c r="H40" s="10"/>
      <c r="I40" s="10">
        <f>F40+G40</f>
        <v>9941.1</v>
      </c>
      <c r="J40" s="8">
        <f t="shared" si="2"/>
        <v>14911.650000000001</v>
      </c>
    </row>
    <row r="41" spans="1:10" ht="15.75" hidden="1" customHeight="1" thickBot="1" x14ac:dyDescent="0.3">
      <c r="A41" s="45">
        <v>23</v>
      </c>
      <c r="B41" s="46" t="s">
        <v>26</v>
      </c>
      <c r="C41" s="10">
        <v>0</v>
      </c>
      <c r="D41" s="10">
        <v>0</v>
      </c>
      <c r="E41" s="10">
        <v>0</v>
      </c>
      <c r="F41" s="10">
        <f>D41+E41</f>
        <v>0</v>
      </c>
      <c r="G41" s="10">
        <f t="shared" si="1"/>
        <v>0</v>
      </c>
      <c r="H41" s="10"/>
      <c r="I41" s="10">
        <f>F41+G41</f>
        <v>0</v>
      </c>
      <c r="J41" s="8">
        <f t="shared" si="2"/>
        <v>0</v>
      </c>
    </row>
    <row r="42" spans="1:10" ht="26.25" customHeight="1" thickBot="1" x14ac:dyDescent="0.3">
      <c r="A42" s="45">
        <v>17</v>
      </c>
      <c r="B42" s="142" t="s">
        <v>70</v>
      </c>
      <c r="C42" s="10">
        <v>1</v>
      </c>
      <c r="D42" s="10">
        <v>4195</v>
      </c>
      <c r="E42" s="10"/>
      <c r="F42" s="10"/>
      <c r="G42" s="10"/>
      <c r="H42" s="10">
        <f>D42*10%</f>
        <v>419.5</v>
      </c>
      <c r="I42" s="10">
        <f>D42+H42</f>
        <v>4614.5</v>
      </c>
      <c r="J42" s="8">
        <f t="shared" si="2"/>
        <v>4614.5</v>
      </c>
    </row>
    <row r="43" spans="1:10" ht="15.75" hidden="1" customHeight="1" thickBot="1" x14ac:dyDescent="0.3">
      <c r="A43" s="45">
        <v>25</v>
      </c>
      <c r="B43" s="46" t="s">
        <v>27</v>
      </c>
      <c r="C43" s="10">
        <v>0</v>
      </c>
      <c r="D43" s="10">
        <v>0</v>
      </c>
      <c r="E43" s="10"/>
      <c r="F43" s="10"/>
      <c r="G43" s="10" t="s">
        <v>28</v>
      </c>
      <c r="H43" s="10">
        <f>D43*12%</f>
        <v>0</v>
      </c>
      <c r="I43" s="10">
        <f>D43+H43</f>
        <v>0</v>
      </c>
      <c r="J43" s="8">
        <f t="shared" ref="J43" si="3">C43*I43</f>
        <v>0</v>
      </c>
    </row>
    <row r="44" spans="1:10" ht="33" customHeight="1" thickBot="1" x14ac:dyDescent="0.3">
      <c r="A44" s="45"/>
      <c r="B44" s="66" t="s">
        <v>36</v>
      </c>
      <c r="C44" s="10"/>
      <c r="D44" s="10"/>
      <c r="E44" s="10"/>
      <c r="F44" s="10"/>
      <c r="G44" s="10"/>
      <c r="H44" s="10"/>
      <c r="I44" s="10"/>
      <c r="J44" s="8"/>
    </row>
    <row r="45" spans="1:10" ht="15.75" customHeight="1" thickBot="1" x14ac:dyDescent="0.3">
      <c r="A45" s="45">
        <v>18</v>
      </c>
      <c r="B45" s="46" t="s">
        <v>9</v>
      </c>
      <c r="C45" s="10">
        <v>0.5</v>
      </c>
      <c r="D45" s="10">
        <v>4745</v>
      </c>
      <c r="E45" s="10"/>
      <c r="F45" s="10"/>
      <c r="G45" s="10"/>
      <c r="H45" s="10"/>
      <c r="I45" s="10">
        <f>D45</f>
        <v>4745</v>
      </c>
      <c r="J45" s="8">
        <f>D45*C45</f>
        <v>2372.5</v>
      </c>
    </row>
    <row r="46" spans="1:10" ht="41.25" customHeight="1" thickBot="1" x14ac:dyDescent="0.3">
      <c r="A46" s="45">
        <v>19</v>
      </c>
      <c r="B46" s="142" t="s">
        <v>16</v>
      </c>
      <c r="C46" s="10">
        <v>0.5</v>
      </c>
      <c r="D46" s="10">
        <v>3934</v>
      </c>
      <c r="E46" s="10"/>
      <c r="F46" s="10"/>
      <c r="G46" s="10"/>
      <c r="H46" s="10"/>
      <c r="I46" s="10">
        <f>D46</f>
        <v>3934</v>
      </c>
      <c r="J46" s="8">
        <f>D46*C46</f>
        <v>1967</v>
      </c>
    </row>
    <row r="47" spans="1:10" ht="24.75" customHeight="1" thickBot="1" x14ac:dyDescent="0.3">
      <c r="A47" s="45">
        <v>20</v>
      </c>
      <c r="B47" s="46" t="s">
        <v>19</v>
      </c>
      <c r="C47" s="10">
        <v>1</v>
      </c>
      <c r="D47" s="10">
        <v>4195</v>
      </c>
      <c r="E47" s="10"/>
      <c r="F47" s="10"/>
      <c r="G47" s="10"/>
      <c r="H47" s="10">
        <f>D47*12%</f>
        <v>503.4</v>
      </c>
      <c r="I47" s="10">
        <f>D47+H47</f>
        <v>4698.3999999999996</v>
      </c>
      <c r="J47" s="8">
        <f t="shared" ref="J47" si="4">C47*I47</f>
        <v>4698.3999999999996</v>
      </c>
    </row>
    <row r="48" spans="1:10" ht="23.25" customHeight="1" thickBot="1" x14ac:dyDescent="0.3">
      <c r="A48" s="45">
        <v>21</v>
      </c>
      <c r="B48" s="46" t="s">
        <v>22</v>
      </c>
      <c r="C48" s="10">
        <v>1</v>
      </c>
      <c r="D48" s="10">
        <v>2893</v>
      </c>
      <c r="E48" s="10"/>
      <c r="F48" s="10"/>
      <c r="G48" s="10"/>
      <c r="H48" s="10"/>
      <c r="I48" s="10">
        <f>D48</f>
        <v>2893</v>
      </c>
      <c r="J48" s="8">
        <f>D48*C48</f>
        <v>2893</v>
      </c>
    </row>
    <row r="49" spans="1:10" ht="29.25" customHeight="1" thickBot="1" x14ac:dyDescent="0.3">
      <c r="A49" s="45">
        <v>22</v>
      </c>
      <c r="B49" s="46" t="s">
        <v>25</v>
      </c>
      <c r="C49" s="10">
        <v>1.25</v>
      </c>
      <c r="D49" s="10">
        <v>7001</v>
      </c>
      <c r="E49" s="10">
        <v>646</v>
      </c>
      <c r="F49" s="10">
        <f>D49+E49</f>
        <v>7647</v>
      </c>
      <c r="G49" s="10">
        <f t="shared" ref="G49" si="5">F49*30%</f>
        <v>2294.1</v>
      </c>
      <c r="H49" s="10"/>
      <c r="I49" s="10">
        <f>F49+G49</f>
        <v>9941.1</v>
      </c>
      <c r="J49" s="8">
        <f t="shared" ref="J49:J50" si="6">C49*I49</f>
        <v>12426.375</v>
      </c>
    </row>
    <row r="50" spans="1:10" s="5" customFormat="1" ht="15.75" customHeight="1" x14ac:dyDescent="0.25">
      <c r="A50" s="156">
        <v>23</v>
      </c>
      <c r="B50" s="173" t="s">
        <v>70</v>
      </c>
      <c r="C50" s="158">
        <v>1</v>
      </c>
      <c r="D50" s="158">
        <v>4195</v>
      </c>
      <c r="E50" s="158"/>
      <c r="F50" s="158"/>
      <c r="G50" s="158"/>
      <c r="H50" s="158">
        <f>D50*10%</f>
        <v>419.5</v>
      </c>
      <c r="I50" s="158">
        <f>D50+H50</f>
        <v>4614.5</v>
      </c>
      <c r="J50" s="154">
        <f t="shared" si="6"/>
        <v>4614.5</v>
      </c>
    </row>
    <row r="51" spans="1:10" s="5" customFormat="1" ht="16.5" customHeight="1" thickBot="1" x14ac:dyDescent="0.3">
      <c r="A51" s="157"/>
      <c r="B51" s="174"/>
      <c r="C51" s="159"/>
      <c r="D51" s="159"/>
      <c r="E51" s="159"/>
      <c r="F51" s="159"/>
      <c r="G51" s="159"/>
      <c r="H51" s="159"/>
      <c r="I51" s="159"/>
      <c r="J51" s="155"/>
    </row>
    <row r="52" spans="1:10" s="5" customFormat="1" ht="15.75" customHeight="1" x14ac:dyDescent="0.25">
      <c r="A52" s="156"/>
      <c r="B52" s="163" t="s">
        <v>29</v>
      </c>
      <c r="C52" s="158">
        <f>C14+C15+C18+C21+C22+C23+C25+C26+C27+C28+C29+C30+C31+C32+C33+C34+C35+C36+C37+C38+C39+C40+C41+C42+C43+C45+C46+C47+C48+C49+C50</f>
        <v>20.25</v>
      </c>
      <c r="D52" s="158"/>
      <c r="E52" s="158"/>
      <c r="F52" s="158"/>
      <c r="G52" s="158"/>
      <c r="H52" s="158"/>
      <c r="I52" s="158"/>
      <c r="J52" s="154">
        <f>J14+J15+J18+J21+J22+J23+J25+J26+J27+J28+J29+J30+J31+J32+J33+J34+J35+J36+J37+J38+J39+J40+J41+J42+J43+J44+J45+J46+J47+J48+J49+J50</f>
        <v>124668.89499999999</v>
      </c>
    </row>
    <row r="53" spans="1:10" s="5" customFormat="1" ht="15.75" thickBot="1" x14ac:dyDescent="0.3">
      <c r="A53" s="157"/>
      <c r="B53" s="164"/>
      <c r="C53" s="159"/>
      <c r="D53" s="159"/>
      <c r="E53" s="159"/>
      <c r="F53" s="159"/>
      <c r="G53" s="159"/>
      <c r="H53" s="159"/>
      <c r="I53" s="159"/>
      <c r="J53" s="155"/>
    </row>
    <row r="54" spans="1:10" s="5" customFormat="1" ht="9" customHeight="1" x14ac:dyDescent="0.25">
      <c r="A54" s="47"/>
      <c r="B54" s="48"/>
      <c r="C54" s="47"/>
      <c r="D54" s="47"/>
      <c r="E54" s="47"/>
      <c r="F54" s="47"/>
      <c r="G54" s="47"/>
      <c r="H54" s="47"/>
      <c r="I54" s="47"/>
      <c r="J54" s="47"/>
    </row>
    <row r="55" spans="1:10" s="5" customFormat="1" ht="31.5" customHeight="1" x14ac:dyDescent="0.25">
      <c r="A55" s="53"/>
      <c r="B55" s="153" t="s">
        <v>30</v>
      </c>
      <c r="C55" s="153"/>
      <c r="D55" s="153"/>
      <c r="E55" s="153"/>
      <c r="F55" s="153" t="s">
        <v>151</v>
      </c>
      <c r="G55" s="153"/>
      <c r="H55" s="153"/>
      <c r="I55" s="153"/>
      <c r="J55" s="53"/>
    </row>
    <row r="56" spans="1:10" ht="36" customHeight="1" x14ac:dyDescent="0.25">
      <c r="A56" s="53"/>
      <c r="B56" s="153" t="s">
        <v>31</v>
      </c>
      <c r="C56" s="153"/>
      <c r="D56" s="153"/>
      <c r="E56" s="153"/>
      <c r="F56" s="153" t="s">
        <v>58</v>
      </c>
      <c r="G56" s="153"/>
      <c r="H56" s="153"/>
      <c r="I56" s="153"/>
      <c r="J56" s="53"/>
    </row>
    <row r="57" spans="1:10" ht="31.5" customHeight="1" x14ac:dyDescent="0.25">
      <c r="A57" s="53"/>
      <c r="B57" s="153" t="s">
        <v>32</v>
      </c>
      <c r="C57" s="153"/>
      <c r="D57" s="153"/>
      <c r="E57" s="153"/>
      <c r="F57" s="153"/>
      <c r="G57" s="153"/>
      <c r="H57" s="153"/>
      <c r="I57" s="153"/>
      <c r="J57" s="53"/>
    </row>
    <row r="58" spans="1:1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x14ac:dyDescent="0.25">
      <c r="A61" s="4"/>
      <c r="B61" s="4"/>
      <c r="C61" s="4"/>
      <c r="D61" s="4"/>
      <c r="E61" s="4"/>
    </row>
    <row r="62" spans="1:10" x14ac:dyDescent="0.25">
      <c r="A62" s="4"/>
      <c r="B62" s="4"/>
      <c r="C62" s="4"/>
      <c r="D62" s="4"/>
      <c r="E62" s="4"/>
    </row>
  </sheetData>
  <mergeCells count="73">
    <mergeCell ref="B55:E55"/>
    <mergeCell ref="F55:I55"/>
    <mergeCell ref="B56:E56"/>
    <mergeCell ref="F56:I56"/>
    <mergeCell ref="B57:E57"/>
    <mergeCell ref="F57:I57"/>
    <mergeCell ref="A52:A53"/>
    <mergeCell ref="B52:B53"/>
    <mergeCell ref="C52:C53"/>
    <mergeCell ref="D52:D53"/>
    <mergeCell ref="E52:E53"/>
    <mergeCell ref="A23:A24"/>
    <mergeCell ref="C23:C24"/>
    <mergeCell ref="D23:D24"/>
    <mergeCell ref="E23:E24"/>
    <mergeCell ref="F23:F24"/>
    <mergeCell ref="B23:B24"/>
    <mergeCell ref="J23:J24"/>
    <mergeCell ref="I23:I24"/>
    <mergeCell ref="G52:G53"/>
    <mergeCell ref="H52:H53"/>
    <mergeCell ref="J52:J53"/>
    <mergeCell ref="G23:G24"/>
    <mergeCell ref="H23:H24"/>
    <mergeCell ref="G50:G51"/>
    <mergeCell ref="H50:H51"/>
    <mergeCell ref="I50:I51"/>
    <mergeCell ref="J50:J51"/>
    <mergeCell ref="F12:F13"/>
    <mergeCell ref="I12:I13"/>
    <mergeCell ref="B15:B17"/>
    <mergeCell ref="D18:D20"/>
    <mergeCell ref="E18:E20"/>
    <mergeCell ref="F18:F20"/>
    <mergeCell ref="G18:G20"/>
    <mergeCell ref="H18:H20"/>
    <mergeCell ref="I15:I17"/>
    <mergeCell ref="E15:E17"/>
    <mergeCell ref="F15:F17"/>
    <mergeCell ref="G15:G17"/>
    <mergeCell ref="H15:H17"/>
    <mergeCell ref="J15:J17"/>
    <mergeCell ref="A18:A20"/>
    <mergeCell ref="G1:I2"/>
    <mergeCell ref="A12:A13"/>
    <mergeCell ref="B12:B13"/>
    <mergeCell ref="C12:C13"/>
    <mergeCell ref="D12:D13"/>
    <mergeCell ref="E12:E13"/>
    <mergeCell ref="G12:G13"/>
    <mergeCell ref="H12:H13"/>
    <mergeCell ref="J12:J13"/>
    <mergeCell ref="B18:B20"/>
    <mergeCell ref="C18:C20"/>
    <mergeCell ref="I18:I20"/>
    <mergeCell ref="J18:J20"/>
    <mergeCell ref="D15:D17"/>
    <mergeCell ref="A3:D3"/>
    <mergeCell ref="G3:J3"/>
    <mergeCell ref="H4:J4"/>
    <mergeCell ref="A50:A51"/>
    <mergeCell ref="F52:F53"/>
    <mergeCell ref="I52:I53"/>
    <mergeCell ref="B50:B51"/>
    <mergeCell ref="C50:C51"/>
    <mergeCell ref="D50:D51"/>
    <mergeCell ref="E50:E51"/>
    <mergeCell ref="F50:F51"/>
    <mergeCell ref="A7:J7"/>
    <mergeCell ref="A8:J8"/>
    <mergeCell ref="A10:J10"/>
    <mergeCell ref="A15:A17"/>
    <mergeCell ref="C15:C17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I36" sqref="I36"/>
    </sheetView>
  </sheetViews>
  <sheetFormatPr defaultRowHeight="15" x14ac:dyDescent="0.25"/>
  <cols>
    <col min="1" max="1" width="4.42578125" customWidth="1"/>
    <col min="2" max="2" width="25.140625" style="6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18" customHeight="1" x14ac:dyDescent="0.25">
      <c r="A1" s="47"/>
      <c r="B1" s="56"/>
      <c r="C1" s="56"/>
      <c r="D1" s="47"/>
      <c r="E1" s="47"/>
      <c r="F1" s="49"/>
      <c r="G1" s="162"/>
      <c r="H1" s="162"/>
      <c r="I1" s="162"/>
      <c r="J1" s="67" t="s">
        <v>207</v>
      </c>
    </row>
    <row r="2" spans="1:10" ht="15.75" x14ac:dyDescent="0.25">
      <c r="A2" s="47"/>
      <c r="B2" s="56"/>
      <c r="C2" s="56"/>
      <c r="D2" s="47"/>
      <c r="E2" s="47"/>
      <c r="F2" s="50"/>
      <c r="G2" s="162"/>
      <c r="H2" s="162"/>
      <c r="I2" s="162"/>
      <c r="J2" s="47"/>
    </row>
    <row r="3" spans="1:10" ht="65.25" customHeight="1" x14ac:dyDescent="0.25">
      <c r="A3" s="169" t="s">
        <v>196</v>
      </c>
      <c r="B3" s="169"/>
      <c r="C3" s="169"/>
      <c r="D3" s="169"/>
      <c r="E3" s="47"/>
      <c r="F3" s="50"/>
      <c r="G3" s="170" t="s">
        <v>295</v>
      </c>
      <c r="H3" s="170"/>
      <c r="I3" s="170"/>
      <c r="J3" s="170"/>
    </row>
    <row r="4" spans="1:10" ht="19.5" customHeight="1" x14ac:dyDescent="0.25">
      <c r="A4" s="47"/>
      <c r="B4" s="167" t="s">
        <v>199</v>
      </c>
      <c r="C4" s="167"/>
      <c r="D4" s="47"/>
      <c r="E4" s="47"/>
      <c r="F4" s="50"/>
      <c r="G4" s="50"/>
      <c r="H4" s="171" t="s">
        <v>52</v>
      </c>
      <c r="I4" s="171"/>
      <c r="J4" s="171"/>
    </row>
    <row r="5" spans="1:10" ht="13.5" customHeight="1" x14ac:dyDescent="0.25">
      <c r="A5" s="47"/>
      <c r="B5" s="56"/>
      <c r="C5" s="56"/>
      <c r="D5" s="47"/>
      <c r="E5" s="47"/>
      <c r="F5" s="50"/>
      <c r="G5" s="50"/>
      <c r="H5" s="56"/>
      <c r="I5" s="56"/>
      <c r="J5" s="47"/>
    </row>
    <row r="6" spans="1:10" ht="14.25" customHeight="1" x14ac:dyDescent="0.25">
      <c r="A6" s="47"/>
      <c r="B6" s="56"/>
      <c r="C6" s="56"/>
      <c r="D6" s="47"/>
      <c r="E6" s="47"/>
      <c r="F6" s="50"/>
      <c r="G6" s="50"/>
      <c r="H6" s="56"/>
      <c r="I6" s="56"/>
      <c r="J6" s="47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5.75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7.25" customHeight="1" x14ac:dyDescent="0.25">
      <c r="A9" s="47"/>
      <c r="B9" s="62"/>
      <c r="C9" s="47"/>
      <c r="D9" s="47"/>
      <c r="E9" s="47"/>
      <c r="F9" s="47"/>
      <c r="G9" s="47"/>
      <c r="H9" s="47"/>
      <c r="I9" s="47"/>
      <c r="J9" s="47"/>
    </row>
    <row r="10" spans="1:10" ht="30" customHeight="1" x14ac:dyDescent="0.25">
      <c r="A10" s="168" t="s">
        <v>155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6.5" thickBot="1" x14ac:dyDescent="0.3">
      <c r="A11" s="47"/>
      <c r="B11" s="62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63.75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16.5" thickBot="1" x14ac:dyDescent="0.3">
      <c r="A14" s="55">
        <v>1</v>
      </c>
      <c r="B14" s="46" t="s">
        <v>6</v>
      </c>
      <c r="C14" s="10">
        <v>1</v>
      </c>
      <c r="D14" s="10">
        <v>7464</v>
      </c>
      <c r="E14" s="10">
        <f>D14*10%</f>
        <v>746.40000000000009</v>
      </c>
      <c r="F14" s="10">
        <f>D14+E14</f>
        <v>8210.4</v>
      </c>
      <c r="G14" s="10">
        <f>F14*30%</f>
        <v>2463.12</v>
      </c>
      <c r="H14" s="10"/>
      <c r="I14" s="10">
        <f>D14+E14+G14+H14</f>
        <v>10673.52</v>
      </c>
      <c r="J14" s="8">
        <f>I14*C14</f>
        <v>10673.52</v>
      </c>
    </row>
    <row r="15" spans="1:10" ht="15.75" customHeight="1" x14ac:dyDescent="0.25">
      <c r="A15" s="156">
        <v>2</v>
      </c>
      <c r="B15" s="163" t="s">
        <v>284</v>
      </c>
      <c r="C15" s="158">
        <v>1</v>
      </c>
      <c r="D15" s="158">
        <v>7091</v>
      </c>
      <c r="E15" s="158">
        <f>D15*10%</f>
        <v>709.1</v>
      </c>
      <c r="F15" s="158">
        <f>D15+E15</f>
        <v>7800.1</v>
      </c>
      <c r="G15" s="158">
        <f>F15*30%</f>
        <v>2340.0300000000002</v>
      </c>
      <c r="H15" s="158"/>
      <c r="I15" s="158">
        <f>F15+G15</f>
        <v>10140.130000000001</v>
      </c>
      <c r="J15" s="154">
        <f>I15*C15</f>
        <v>10140.130000000001</v>
      </c>
    </row>
    <row r="16" spans="1:10" x14ac:dyDescent="0.25">
      <c r="A16" s="165"/>
      <c r="B16" s="166"/>
      <c r="C16" s="160"/>
      <c r="D16" s="160"/>
      <c r="E16" s="160"/>
      <c r="F16" s="160"/>
      <c r="G16" s="160"/>
      <c r="H16" s="160"/>
      <c r="I16" s="160"/>
      <c r="J16" s="161"/>
    </row>
    <row r="17" spans="1:10" ht="16.5" customHeight="1" thickBot="1" x14ac:dyDescent="0.3">
      <c r="A17" s="157"/>
      <c r="B17" s="164"/>
      <c r="C17" s="159"/>
      <c r="D17" s="159"/>
      <c r="E17" s="159"/>
      <c r="F17" s="159"/>
      <c r="G17" s="159"/>
      <c r="H17" s="159"/>
      <c r="I17" s="159"/>
      <c r="J17" s="155"/>
    </row>
    <row r="18" spans="1:10" ht="15" customHeight="1" x14ac:dyDescent="0.25">
      <c r="A18" s="156">
        <v>3</v>
      </c>
      <c r="B18" s="163" t="s">
        <v>286</v>
      </c>
      <c r="C18" s="158">
        <v>0.5</v>
      </c>
      <c r="D18" s="158">
        <v>7091</v>
      </c>
      <c r="E18" s="158">
        <f>D18*10%</f>
        <v>709.1</v>
      </c>
      <c r="F18" s="158">
        <f>D18+E18</f>
        <v>7800.1</v>
      </c>
      <c r="G18" s="158">
        <f>F18*30%</f>
        <v>2340.0300000000002</v>
      </c>
      <c r="H18" s="158"/>
      <c r="I18" s="158">
        <f>F18+G18</f>
        <v>10140.130000000001</v>
      </c>
      <c r="J18" s="154">
        <f>I18*C18</f>
        <v>5070.0650000000005</v>
      </c>
    </row>
    <row r="19" spans="1:10" ht="15" customHeight="1" x14ac:dyDescent="0.25">
      <c r="A19" s="165"/>
      <c r="B19" s="166"/>
      <c r="C19" s="160"/>
      <c r="D19" s="160"/>
      <c r="E19" s="160"/>
      <c r="F19" s="160"/>
      <c r="G19" s="160"/>
      <c r="H19" s="160"/>
      <c r="I19" s="160"/>
      <c r="J19" s="161"/>
    </row>
    <row r="20" spans="1:10" ht="15.75" customHeight="1" thickBot="1" x14ac:dyDescent="0.3">
      <c r="A20" s="157"/>
      <c r="B20" s="164"/>
      <c r="C20" s="159"/>
      <c r="D20" s="159"/>
      <c r="E20" s="159"/>
      <c r="F20" s="159"/>
      <c r="G20" s="159"/>
      <c r="H20" s="159"/>
      <c r="I20" s="159"/>
      <c r="J20" s="155"/>
    </row>
    <row r="21" spans="1:10" ht="16.5" thickBot="1" x14ac:dyDescent="0.3">
      <c r="A21" s="55">
        <v>4</v>
      </c>
      <c r="B21" s="46" t="s">
        <v>8</v>
      </c>
      <c r="C21" s="10">
        <v>0.5</v>
      </c>
      <c r="D21" s="10">
        <v>6133</v>
      </c>
      <c r="E21" s="10">
        <f>D21*10%</f>
        <v>613.30000000000007</v>
      </c>
      <c r="F21" s="10">
        <f>D21+E21</f>
        <v>6746.3</v>
      </c>
      <c r="G21" s="10">
        <f>F21*30%</f>
        <v>2023.8899999999999</v>
      </c>
      <c r="H21" s="10"/>
      <c r="I21" s="10">
        <f>F21+G21</f>
        <v>8770.19</v>
      </c>
      <c r="J21" s="8">
        <f>I21*C21</f>
        <v>4385.0950000000003</v>
      </c>
    </row>
    <row r="22" spans="1:10" ht="32.25" thickBot="1" x14ac:dyDescent="0.3">
      <c r="A22" s="55">
        <v>5</v>
      </c>
      <c r="B22" s="46" t="s">
        <v>9</v>
      </c>
      <c r="C22" s="10">
        <v>0.5</v>
      </c>
      <c r="D22" s="10">
        <v>4745</v>
      </c>
      <c r="E22" s="10"/>
      <c r="F22" s="10"/>
      <c r="G22" s="10"/>
      <c r="H22" s="10"/>
      <c r="I22" s="10">
        <f>D22</f>
        <v>4745</v>
      </c>
      <c r="J22" s="8">
        <f>D22*C22</f>
        <v>2372.5</v>
      </c>
    </row>
    <row r="23" spans="1:10" ht="16.5" customHeight="1" x14ac:dyDescent="0.25">
      <c r="A23" s="156">
        <v>6</v>
      </c>
      <c r="B23" s="163" t="s">
        <v>10</v>
      </c>
      <c r="C23" s="158">
        <v>0.5</v>
      </c>
      <c r="D23" s="158">
        <v>7001</v>
      </c>
      <c r="E23" s="158">
        <f>D23*10%</f>
        <v>700.1</v>
      </c>
      <c r="F23" s="158">
        <f t="shared" ref="F23:F25" si="0">D23+E23</f>
        <v>7701.1</v>
      </c>
      <c r="G23" s="158">
        <f>F23*30%</f>
        <v>2310.33</v>
      </c>
      <c r="H23" s="158"/>
      <c r="I23" s="158">
        <f>F23+G23</f>
        <v>10011.43</v>
      </c>
      <c r="J23" s="154">
        <f>C23*I23</f>
        <v>5005.7150000000001</v>
      </c>
    </row>
    <row r="24" spans="1:10" ht="5.25" customHeight="1" thickBot="1" x14ac:dyDescent="0.3">
      <c r="A24" s="157"/>
      <c r="B24" s="164"/>
      <c r="C24" s="159"/>
      <c r="D24" s="159"/>
      <c r="E24" s="159"/>
      <c r="F24" s="159"/>
      <c r="G24" s="159"/>
      <c r="H24" s="159"/>
      <c r="I24" s="159"/>
      <c r="J24" s="155"/>
    </row>
    <row r="25" spans="1:10" ht="32.25" customHeight="1" thickBot="1" x14ac:dyDescent="0.3">
      <c r="A25" s="55">
        <v>7</v>
      </c>
      <c r="B25" s="46" t="s">
        <v>33</v>
      </c>
      <c r="C25" s="10">
        <v>0.5</v>
      </c>
      <c r="D25" s="10">
        <v>7001</v>
      </c>
      <c r="E25" s="10">
        <f>D25*10%</f>
        <v>700.1</v>
      </c>
      <c r="F25" s="10">
        <f t="shared" si="0"/>
        <v>7701.1</v>
      </c>
      <c r="G25" s="10">
        <f>F25*30%</f>
        <v>2310.33</v>
      </c>
      <c r="H25" s="10"/>
      <c r="I25" s="10">
        <f>F25+G25</f>
        <v>10011.43</v>
      </c>
      <c r="J25" s="8">
        <f>I25*C25</f>
        <v>5005.7150000000001</v>
      </c>
    </row>
    <row r="26" spans="1:10" ht="16.5" thickBot="1" x14ac:dyDescent="0.3">
      <c r="A26" s="55">
        <v>8</v>
      </c>
      <c r="B26" s="46" t="s">
        <v>11</v>
      </c>
      <c r="C26" s="10">
        <v>0.25</v>
      </c>
      <c r="D26" s="10">
        <v>3934</v>
      </c>
      <c r="E26" s="10"/>
      <c r="F26" s="10"/>
      <c r="G26" s="10"/>
      <c r="H26" s="10"/>
      <c r="I26" s="10">
        <f>D26+E24+G26</f>
        <v>3934</v>
      </c>
      <c r="J26" s="8">
        <f>C26*I26</f>
        <v>983.5</v>
      </c>
    </row>
    <row r="27" spans="1:10" ht="16.5" thickBot="1" x14ac:dyDescent="0.3">
      <c r="A27" s="55">
        <v>9</v>
      </c>
      <c r="B27" s="46" t="s">
        <v>282</v>
      </c>
      <c r="C27" s="10">
        <v>0.5</v>
      </c>
      <c r="D27" s="10">
        <v>6133</v>
      </c>
      <c r="E27" s="10"/>
      <c r="F27" s="10">
        <f>D27+E27</f>
        <v>6133</v>
      </c>
      <c r="G27" s="10">
        <f t="shared" ref="G27:G39" si="1">F27*30%</f>
        <v>1839.8999999999999</v>
      </c>
      <c r="H27" s="10"/>
      <c r="I27" s="10">
        <f>F27+G27</f>
        <v>7972.9</v>
      </c>
      <c r="J27" s="8">
        <f t="shared" ref="J27:J40" si="2">C27*I27</f>
        <v>3986.45</v>
      </c>
    </row>
    <row r="28" spans="1:10" ht="16.5" thickBot="1" x14ac:dyDescent="0.3">
      <c r="A28" s="55">
        <v>10</v>
      </c>
      <c r="B28" s="46" t="s">
        <v>14</v>
      </c>
      <c r="C28" s="10">
        <v>2</v>
      </c>
      <c r="D28" s="10">
        <v>6133</v>
      </c>
      <c r="E28" s="10">
        <f>D28*10%</f>
        <v>613.30000000000007</v>
      </c>
      <c r="F28" s="10">
        <f>D28+E28</f>
        <v>6746.3</v>
      </c>
      <c r="G28" s="10">
        <f t="shared" si="1"/>
        <v>2023.8899999999999</v>
      </c>
      <c r="H28" s="10"/>
      <c r="I28" s="10">
        <f>F28+G28</f>
        <v>8770.19</v>
      </c>
      <c r="J28" s="8">
        <f t="shared" si="2"/>
        <v>17540.38</v>
      </c>
    </row>
    <row r="29" spans="1:10" ht="16.5" thickBot="1" x14ac:dyDescent="0.3">
      <c r="A29" s="55">
        <v>11</v>
      </c>
      <c r="B29" s="46" t="s">
        <v>34</v>
      </c>
      <c r="C29" s="10">
        <v>0.5</v>
      </c>
      <c r="D29" s="10">
        <v>7001</v>
      </c>
      <c r="E29" s="10">
        <f>D29*10%</f>
        <v>700.1</v>
      </c>
      <c r="F29" s="10">
        <f>D29+E29</f>
        <v>7701.1</v>
      </c>
      <c r="G29" s="10">
        <f t="shared" si="1"/>
        <v>2310.33</v>
      </c>
      <c r="H29" s="10"/>
      <c r="I29" s="10">
        <f>F29+G29</f>
        <v>10011.43</v>
      </c>
      <c r="J29" s="8">
        <f t="shared" si="2"/>
        <v>5005.7150000000001</v>
      </c>
    </row>
    <row r="30" spans="1:10" ht="55.5" customHeight="1" thickBot="1" x14ac:dyDescent="0.3">
      <c r="A30" s="55">
        <v>12</v>
      </c>
      <c r="B30" s="46" t="s">
        <v>16</v>
      </c>
      <c r="C30" s="10">
        <v>1</v>
      </c>
      <c r="D30" s="10">
        <v>3934</v>
      </c>
      <c r="E30" s="10"/>
      <c r="F30" s="10"/>
      <c r="G30" s="10"/>
      <c r="H30" s="10"/>
      <c r="I30" s="10">
        <f>D30</f>
        <v>3934</v>
      </c>
      <c r="J30" s="8">
        <f>D30*C30</f>
        <v>3934</v>
      </c>
    </row>
    <row r="31" spans="1:10" ht="16.5" thickBot="1" x14ac:dyDescent="0.3">
      <c r="A31" s="55">
        <v>13</v>
      </c>
      <c r="B31" s="46" t="s">
        <v>18</v>
      </c>
      <c r="C31" s="10">
        <v>1</v>
      </c>
      <c r="D31" s="10">
        <v>5005</v>
      </c>
      <c r="E31" s="10"/>
      <c r="F31" s="10"/>
      <c r="G31" s="10">
        <f>D31*30%</f>
        <v>1501.5</v>
      </c>
      <c r="H31" s="10"/>
      <c r="I31" s="10">
        <f>D31+G31</f>
        <v>6506.5</v>
      </c>
      <c r="J31" s="8">
        <f t="shared" si="2"/>
        <v>6506.5</v>
      </c>
    </row>
    <row r="32" spans="1:10" ht="16.5" thickBot="1" x14ac:dyDescent="0.3">
      <c r="A32" s="55">
        <v>14</v>
      </c>
      <c r="B32" s="46" t="s">
        <v>19</v>
      </c>
      <c r="C32" s="10">
        <v>2</v>
      </c>
      <c r="D32" s="10">
        <v>4195</v>
      </c>
      <c r="E32" s="10"/>
      <c r="F32" s="10"/>
      <c r="G32" s="10"/>
      <c r="H32" s="10">
        <f>D32*12%</f>
        <v>503.4</v>
      </c>
      <c r="I32" s="10">
        <f>D32+H32</f>
        <v>4698.3999999999996</v>
      </c>
      <c r="J32" s="8">
        <f t="shared" si="2"/>
        <v>9396.7999999999993</v>
      </c>
    </row>
    <row r="33" spans="1:10" ht="16.5" thickBot="1" x14ac:dyDescent="0.3">
      <c r="A33" s="55">
        <v>15</v>
      </c>
      <c r="B33" s="46" t="s">
        <v>140</v>
      </c>
      <c r="C33" s="10">
        <v>0.75</v>
      </c>
      <c r="D33" s="12">
        <v>2893</v>
      </c>
      <c r="E33" s="10"/>
      <c r="F33" s="10"/>
      <c r="G33" s="10"/>
      <c r="H33" s="10">
        <f>D33*12%</f>
        <v>347.15999999999997</v>
      </c>
      <c r="I33" s="10">
        <f>D33+H33</f>
        <v>3240.16</v>
      </c>
      <c r="J33" s="8">
        <f t="shared" si="2"/>
        <v>2430.12</v>
      </c>
    </row>
    <row r="34" spans="1:10" ht="16.5" thickBot="1" x14ac:dyDescent="0.3">
      <c r="A34" s="55">
        <v>16</v>
      </c>
      <c r="B34" s="46" t="s">
        <v>67</v>
      </c>
      <c r="C34" s="10">
        <v>0.5</v>
      </c>
      <c r="D34" s="10">
        <v>2893</v>
      </c>
      <c r="E34" s="10"/>
      <c r="F34" s="10"/>
      <c r="G34" s="10"/>
      <c r="H34" s="10"/>
      <c r="I34" s="10">
        <f>D34</f>
        <v>2893</v>
      </c>
      <c r="J34" s="8">
        <f>D34*C34</f>
        <v>1446.5</v>
      </c>
    </row>
    <row r="35" spans="1:10" ht="16.5" thickBot="1" x14ac:dyDescent="0.3">
      <c r="A35" s="55">
        <v>17</v>
      </c>
      <c r="B35" s="46" t="s">
        <v>22</v>
      </c>
      <c r="C35" s="10">
        <v>2</v>
      </c>
      <c r="D35" s="10">
        <v>2893</v>
      </c>
      <c r="E35" s="10"/>
      <c r="F35" s="10"/>
      <c r="G35" s="10"/>
      <c r="H35" s="10"/>
      <c r="I35" s="10">
        <f>D35</f>
        <v>2893</v>
      </c>
      <c r="J35" s="8">
        <f>D35*C35</f>
        <v>5786</v>
      </c>
    </row>
    <row r="36" spans="1:10" ht="48" thickBot="1" x14ac:dyDescent="0.3">
      <c r="A36" s="55">
        <v>18</v>
      </c>
      <c r="B36" s="46" t="s">
        <v>23</v>
      </c>
      <c r="C36" s="10">
        <v>3.25</v>
      </c>
      <c r="D36" s="10">
        <v>2893</v>
      </c>
      <c r="E36" s="10"/>
      <c r="F36" s="10"/>
      <c r="G36" s="10"/>
      <c r="H36" s="10">
        <f>D36*10%</f>
        <v>289.3</v>
      </c>
      <c r="I36" s="10">
        <f>D36+H36</f>
        <v>3182.3</v>
      </c>
      <c r="J36" s="8">
        <f t="shared" si="2"/>
        <v>10342.475</v>
      </c>
    </row>
    <row r="37" spans="1:10" ht="16.5" thickBot="1" x14ac:dyDescent="0.3">
      <c r="A37" s="55">
        <v>19</v>
      </c>
      <c r="B37" s="46" t="s">
        <v>24</v>
      </c>
      <c r="C37" s="10">
        <v>0.5</v>
      </c>
      <c r="D37" s="10">
        <v>7001</v>
      </c>
      <c r="E37" s="10">
        <f>D37*10%</f>
        <v>700.1</v>
      </c>
      <c r="F37" s="10">
        <f>D37+E37</f>
        <v>7701.1</v>
      </c>
      <c r="G37" s="10">
        <f t="shared" si="1"/>
        <v>2310.33</v>
      </c>
      <c r="H37" s="10"/>
      <c r="I37" s="10">
        <f>F37+G37</f>
        <v>10011.43</v>
      </c>
      <c r="J37" s="8">
        <f t="shared" si="2"/>
        <v>5005.7150000000001</v>
      </c>
    </row>
    <row r="38" spans="1:10" ht="32.25" thickBot="1" x14ac:dyDescent="0.3">
      <c r="A38" s="55">
        <v>20</v>
      </c>
      <c r="B38" s="46" t="s">
        <v>25</v>
      </c>
      <c r="C38" s="10">
        <v>3</v>
      </c>
      <c r="D38" s="10">
        <v>7001</v>
      </c>
      <c r="E38" s="10">
        <v>646</v>
      </c>
      <c r="F38" s="10">
        <f>D38+E38</f>
        <v>7647</v>
      </c>
      <c r="G38" s="10">
        <f t="shared" si="1"/>
        <v>2294.1</v>
      </c>
      <c r="H38" s="10"/>
      <c r="I38" s="10">
        <f>F38+G38</f>
        <v>9941.1</v>
      </c>
      <c r="J38" s="8">
        <f t="shared" si="2"/>
        <v>29823.300000000003</v>
      </c>
    </row>
    <row r="39" spans="1:10" ht="29.25" customHeight="1" thickBot="1" x14ac:dyDescent="0.3">
      <c r="A39" s="55">
        <v>21</v>
      </c>
      <c r="B39" s="142" t="s">
        <v>312</v>
      </c>
      <c r="C39" s="10">
        <v>0.25</v>
      </c>
      <c r="D39" s="10">
        <v>6133</v>
      </c>
      <c r="E39" s="10">
        <v>566</v>
      </c>
      <c r="F39" s="10">
        <f>D39+E39</f>
        <v>6699</v>
      </c>
      <c r="G39" s="10">
        <f t="shared" si="1"/>
        <v>2009.6999999999998</v>
      </c>
      <c r="H39" s="10"/>
      <c r="I39" s="10">
        <f>F39+G39</f>
        <v>8708.7000000000007</v>
      </c>
      <c r="J39" s="8">
        <f t="shared" si="2"/>
        <v>2177.1750000000002</v>
      </c>
    </row>
    <row r="40" spans="1:10" ht="24.75" customHeight="1" thickBot="1" x14ac:dyDescent="0.3">
      <c r="A40" s="55">
        <v>22</v>
      </c>
      <c r="B40" s="142" t="s">
        <v>70</v>
      </c>
      <c r="C40" s="10">
        <v>2</v>
      </c>
      <c r="D40" s="10">
        <v>4195</v>
      </c>
      <c r="E40" s="10"/>
      <c r="F40" s="10"/>
      <c r="G40" s="10"/>
      <c r="H40" s="10">
        <f>D40*10%</f>
        <v>419.5</v>
      </c>
      <c r="I40" s="10">
        <f>D40+H40</f>
        <v>4614.5</v>
      </c>
      <c r="J40" s="8">
        <f t="shared" si="2"/>
        <v>9229</v>
      </c>
    </row>
    <row r="41" spans="1:10" s="7" customFormat="1" ht="15.75" x14ac:dyDescent="0.25">
      <c r="A41" s="156"/>
      <c r="B41" s="163" t="s">
        <v>29</v>
      </c>
      <c r="C41" s="158">
        <f>SUM(C14:C40)</f>
        <v>24</v>
      </c>
      <c r="D41" s="158"/>
      <c r="E41" s="158"/>
      <c r="F41" s="58"/>
      <c r="G41" s="158"/>
      <c r="H41" s="158"/>
      <c r="I41" s="58"/>
      <c r="J41" s="154">
        <f>SUM(J14:J40)</f>
        <v>156246.37</v>
      </c>
    </row>
    <row r="42" spans="1:10" s="7" customFormat="1" ht="16.5" thickBot="1" x14ac:dyDescent="0.3">
      <c r="A42" s="157"/>
      <c r="B42" s="164"/>
      <c r="C42" s="159"/>
      <c r="D42" s="159"/>
      <c r="E42" s="159"/>
      <c r="F42" s="59"/>
      <c r="G42" s="159"/>
      <c r="H42" s="159"/>
      <c r="I42" s="59"/>
      <c r="J42" s="155"/>
    </row>
    <row r="43" spans="1:10" s="7" customFormat="1" ht="15.75" x14ac:dyDescent="0.25">
      <c r="A43" s="47"/>
      <c r="B43" s="62"/>
      <c r="C43" s="47"/>
      <c r="D43" s="47"/>
      <c r="E43" s="47"/>
      <c r="F43" s="47"/>
      <c r="G43" s="47"/>
      <c r="H43" s="47"/>
      <c r="I43" s="47"/>
      <c r="J43" s="47"/>
    </row>
    <row r="44" spans="1:10" s="7" customFormat="1" ht="33" customHeight="1" x14ac:dyDescent="0.25">
      <c r="A44" s="60"/>
      <c r="B44" s="153" t="s">
        <v>30</v>
      </c>
      <c r="C44" s="153"/>
      <c r="D44" s="153"/>
      <c r="E44" s="153"/>
      <c r="F44" s="153" t="s">
        <v>150</v>
      </c>
      <c r="G44" s="153"/>
      <c r="H44" s="153"/>
      <c r="I44" s="153"/>
      <c r="J44" s="60"/>
    </row>
    <row r="45" spans="1:10" s="7" customFormat="1" ht="30.75" customHeight="1" x14ac:dyDescent="0.25">
      <c r="A45" s="60"/>
      <c r="B45" s="153" t="s">
        <v>31</v>
      </c>
      <c r="C45" s="153"/>
      <c r="D45" s="153"/>
      <c r="E45" s="153"/>
      <c r="F45" s="153" t="s">
        <v>58</v>
      </c>
      <c r="G45" s="153"/>
      <c r="H45" s="153"/>
      <c r="I45" s="153"/>
      <c r="J45" s="60"/>
    </row>
    <row r="46" spans="1:10" s="7" customFormat="1" ht="32.25" customHeight="1" x14ac:dyDescent="0.25">
      <c r="A46" s="60"/>
      <c r="B46" s="153" t="s">
        <v>32</v>
      </c>
      <c r="C46" s="153"/>
      <c r="D46" s="153"/>
      <c r="E46" s="153"/>
      <c r="F46" s="153"/>
      <c r="G46" s="153"/>
      <c r="H46" s="153"/>
      <c r="I46" s="153"/>
      <c r="J46" s="60"/>
    </row>
    <row r="47" spans="1:10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spans="1:10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0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25">
      <c r="A50" s="4"/>
      <c r="B50" s="4"/>
      <c r="C50" s="4"/>
      <c r="D50" s="4"/>
      <c r="E50" s="4"/>
    </row>
    <row r="51" spans="1:10" x14ac:dyDescent="0.25">
      <c r="A51" s="4"/>
      <c r="B51" s="4"/>
      <c r="C51" s="4"/>
      <c r="D51" s="4"/>
      <c r="E51" s="4"/>
    </row>
  </sheetData>
  <mergeCells count="62">
    <mergeCell ref="J15:J17"/>
    <mergeCell ref="B23:B24"/>
    <mergeCell ref="D15:D17"/>
    <mergeCell ref="E15:E17"/>
    <mergeCell ref="F15:F17"/>
    <mergeCell ref="G15:G17"/>
    <mergeCell ref="H15:H17"/>
    <mergeCell ref="I23:I24"/>
    <mergeCell ref="J23:J24"/>
    <mergeCell ref="B15:B17"/>
    <mergeCell ref="F18:F20"/>
    <mergeCell ref="G18:G20"/>
    <mergeCell ref="H18:H20"/>
    <mergeCell ref="I18:I20"/>
    <mergeCell ref="J18:J20"/>
    <mergeCell ref="G1:I2"/>
    <mergeCell ref="A12:A13"/>
    <mergeCell ref="B12:B13"/>
    <mergeCell ref="C12:C13"/>
    <mergeCell ref="D12:D13"/>
    <mergeCell ref="E12:E13"/>
    <mergeCell ref="G12:G13"/>
    <mergeCell ref="H12:H13"/>
    <mergeCell ref="A3:D3"/>
    <mergeCell ref="B4:C4"/>
    <mergeCell ref="A7:J7"/>
    <mergeCell ref="A8:J8"/>
    <mergeCell ref="A10:J10"/>
    <mergeCell ref="G3:J3"/>
    <mergeCell ref="H4:J4"/>
    <mergeCell ref="J12:J13"/>
    <mergeCell ref="F12:F13"/>
    <mergeCell ref="I12:I13"/>
    <mergeCell ref="A15:A17"/>
    <mergeCell ref="C15:C17"/>
    <mergeCell ref="G41:G42"/>
    <mergeCell ref="H41:H42"/>
    <mergeCell ref="A18:A20"/>
    <mergeCell ref="B18:B20"/>
    <mergeCell ref="C18:C20"/>
    <mergeCell ref="D18:D20"/>
    <mergeCell ref="E18:E20"/>
    <mergeCell ref="I15:I17"/>
    <mergeCell ref="J41:J42"/>
    <mergeCell ref="A23:A24"/>
    <mergeCell ref="C23:C24"/>
    <mergeCell ref="D23:D24"/>
    <mergeCell ref="E23:E24"/>
    <mergeCell ref="F23:F24"/>
    <mergeCell ref="G23:G24"/>
    <mergeCell ref="H23:H24"/>
    <mergeCell ref="A41:A42"/>
    <mergeCell ref="B41:B42"/>
    <mergeCell ref="C41:C42"/>
    <mergeCell ref="D41:D42"/>
    <mergeCell ref="E41:E42"/>
    <mergeCell ref="B44:E44"/>
    <mergeCell ref="F44:I44"/>
    <mergeCell ref="B45:E45"/>
    <mergeCell ref="F45:I45"/>
    <mergeCell ref="B46:E46"/>
    <mergeCell ref="F46:I46"/>
  </mergeCells>
  <pageMargins left="0.7" right="0.7" top="0.75" bottom="0.75" header="0.3" footer="0.3"/>
  <pageSetup paperSize="9" scale="7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workbookViewId="0">
      <selection activeCell="I38" sqref="I38"/>
    </sheetView>
  </sheetViews>
  <sheetFormatPr defaultRowHeight="15" x14ac:dyDescent="0.25"/>
  <cols>
    <col min="1" max="1" width="4.42578125" customWidth="1"/>
    <col min="2" max="2" width="25.140625" style="6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15.75" customHeight="1" x14ac:dyDescent="0.25">
      <c r="A1" s="47"/>
      <c r="B1" s="56"/>
      <c r="C1" s="56"/>
      <c r="D1" s="47"/>
      <c r="E1" s="47"/>
      <c r="F1" s="49"/>
      <c r="G1" s="162"/>
      <c r="H1" s="162"/>
      <c r="I1" s="162"/>
      <c r="J1" s="67" t="s">
        <v>208</v>
      </c>
    </row>
    <row r="2" spans="1:10" ht="15.75" x14ac:dyDescent="0.25">
      <c r="A2" s="47"/>
      <c r="B2" s="56"/>
      <c r="C2" s="56"/>
      <c r="D2" s="47"/>
      <c r="E2" s="47"/>
      <c r="F2" s="50"/>
      <c r="G2" s="162"/>
      <c r="H2" s="162"/>
      <c r="I2" s="162"/>
      <c r="J2" s="47"/>
    </row>
    <row r="3" spans="1:10" ht="65.25" customHeight="1" x14ac:dyDescent="0.25">
      <c r="A3" s="169" t="s">
        <v>196</v>
      </c>
      <c r="B3" s="169"/>
      <c r="C3" s="169"/>
      <c r="D3" s="169"/>
      <c r="E3" s="47"/>
      <c r="F3" s="50"/>
      <c r="G3" s="170" t="s">
        <v>296</v>
      </c>
      <c r="H3" s="170"/>
      <c r="I3" s="170"/>
      <c r="J3" s="170"/>
    </row>
    <row r="4" spans="1:10" ht="19.5" customHeight="1" x14ac:dyDescent="0.25">
      <c r="A4" s="47"/>
      <c r="B4" s="50" t="s">
        <v>199</v>
      </c>
      <c r="C4" s="50"/>
      <c r="D4" s="47"/>
      <c r="E4" s="47"/>
      <c r="F4" s="50"/>
      <c r="G4" s="50"/>
      <c r="H4" s="50"/>
      <c r="I4" s="171" t="s">
        <v>201</v>
      </c>
      <c r="J4" s="171"/>
    </row>
    <row r="5" spans="1:10" ht="15.75" customHeight="1" x14ac:dyDescent="0.25">
      <c r="A5" s="47"/>
      <c r="B5" s="50"/>
      <c r="C5" s="50"/>
      <c r="D5" s="47"/>
      <c r="E5" s="47"/>
      <c r="F5" s="50"/>
      <c r="G5" s="50"/>
      <c r="H5" s="50"/>
      <c r="I5" s="50"/>
      <c r="J5" s="50"/>
    </row>
    <row r="6" spans="1:10" ht="21.75" customHeight="1" x14ac:dyDescent="0.25">
      <c r="A6" s="47"/>
      <c r="B6" s="50"/>
      <c r="C6" s="50"/>
      <c r="D6" s="47"/>
      <c r="E6" s="47"/>
      <c r="F6" s="50"/>
      <c r="G6" s="50"/>
      <c r="H6" s="50"/>
      <c r="I6" s="50"/>
      <c r="J6" s="50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5.75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4.25" customHeight="1" x14ac:dyDescent="0.25">
      <c r="A9" s="47"/>
      <c r="B9" s="62"/>
      <c r="C9" s="47"/>
      <c r="D9" s="47"/>
      <c r="E9" s="47"/>
      <c r="F9" s="47"/>
      <c r="G9" s="47"/>
      <c r="H9" s="47"/>
      <c r="I9" s="47"/>
      <c r="J9" s="47"/>
    </row>
    <row r="10" spans="1:10" ht="32.25" customHeight="1" x14ac:dyDescent="0.25">
      <c r="A10" s="168" t="s">
        <v>200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6.5" thickBot="1" x14ac:dyDescent="0.3">
      <c r="A11" s="47"/>
      <c r="B11" s="62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63.75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16.5" thickBot="1" x14ac:dyDescent="0.3">
      <c r="A14" s="55">
        <v>1</v>
      </c>
      <c r="B14" s="46" t="s">
        <v>6</v>
      </c>
      <c r="C14" s="10">
        <v>1</v>
      </c>
      <c r="D14" s="10">
        <v>7464</v>
      </c>
      <c r="E14" s="10">
        <f>D14*10%</f>
        <v>746.40000000000009</v>
      </c>
      <c r="F14" s="10">
        <f>D14+E14</f>
        <v>8210.4</v>
      </c>
      <c r="G14" s="10">
        <f>F14*30%</f>
        <v>2463.12</v>
      </c>
      <c r="H14" s="10"/>
      <c r="I14" s="10">
        <f>D14+E14+G14+H14</f>
        <v>10673.52</v>
      </c>
      <c r="J14" s="8">
        <f>I14*C14</f>
        <v>10673.52</v>
      </c>
    </row>
    <row r="15" spans="1:10" ht="15.75" customHeight="1" x14ac:dyDescent="0.25">
      <c r="A15" s="156">
        <v>2</v>
      </c>
      <c r="B15" s="163" t="s">
        <v>284</v>
      </c>
      <c r="C15" s="158">
        <v>1</v>
      </c>
      <c r="D15" s="158">
        <v>7091</v>
      </c>
      <c r="E15" s="158">
        <f>D15*10%</f>
        <v>709.1</v>
      </c>
      <c r="F15" s="158">
        <f>D15+E15</f>
        <v>7800.1</v>
      </c>
      <c r="G15" s="158">
        <f>F15*30%</f>
        <v>2340.0300000000002</v>
      </c>
      <c r="H15" s="158"/>
      <c r="I15" s="158">
        <f>F15+G15</f>
        <v>10140.130000000001</v>
      </c>
      <c r="J15" s="154">
        <f>I15*C15</f>
        <v>10140.130000000001</v>
      </c>
    </row>
    <row r="16" spans="1:10" x14ac:dyDescent="0.25">
      <c r="A16" s="165"/>
      <c r="B16" s="166"/>
      <c r="C16" s="160"/>
      <c r="D16" s="160"/>
      <c r="E16" s="160"/>
      <c r="F16" s="160"/>
      <c r="G16" s="160"/>
      <c r="H16" s="160"/>
      <c r="I16" s="160"/>
      <c r="J16" s="161"/>
    </row>
    <row r="17" spans="1:10" ht="16.5" customHeight="1" thickBot="1" x14ac:dyDescent="0.3">
      <c r="A17" s="157"/>
      <c r="B17" s="164"/>
      <c r="C17" s="159"/>
      <c r="D17" s="159"/>
      <c r="E17" s="159"/>
      <c r="F17" s="159"/>
      <c r="G17" s="159"/>
      <c r="H17" s="159"/>
      <c r="I17" s="159"/>
      <c r="J17" s="155"/>
    </row>
    <row r="18" spans="1:10" ht="15" customHeight="1" x14ac:dyDescent="0.25">
      <c r="A18" s="156">
        <v>3</v>
      </c>
      <c r="B18" s="163" t="s">
        <v>283</v>
      </c>
      <c r="C18" s="158">
        <v>0.5</v>
      </c>
      <c r="D18" s="158">
        <v>7091</v>
      </c>
      <c r="E18" s="158">
        <f>D18*10%</f>
        <v>709.1</v>
      </c>
      <c r="F18" s="158">
        <f>D18+E18</f>
        <v>7800.1</v>
      </c>
      <c r="G18" s="158">
        <f>F18*30%</f>
        <v>2340.0300000000002</v>
      </c>
      <c r="H18" s="158"/>
      <c r="I18" s="158">
        <f>F18+G18</f>
        <v>10140.130000000001</v>
      </c>
      <c r="J18" s="154">
        <f>I18*C18</f>
        <v>5070.0650000000005</v>
      </c>
    </row>
    <row r="19" spans="1:10" ht="15" customHeight="1" x14ac:dyDescent="0.25">
      <c r="A19" s="165"/>
      <c r="B19" s="166"/>
      <c r="C19" s="160"/>
      <c r="D19" s="160"/>
      <c r="E19" s="160"/>
      <c r="F19" s="160"/>
      <c r="G19" s="160"/>
      <c r="H19" s="160"/>
      <c r="I19" s="160"/>
      <c r="J19" s="161"/>
    </row>
    <row r="20" spans="1:10" ht="15.75" customHeight="1" thickBot="1" x14ac:dyDescent="0.3">
      <c r="A20" s="157"/>
      <c r="B20" s="164"/>
      <c r="C20" s="159"/>
      <c r="D20" s="159"/>
      <c r="E20" s="159"/>
      <c r="F20" s="159"/>
      <c r="G20" s="159"/>
      <c r="H20" s="159"/>
      <c r="I20" s="159"/>
      <c r="J20" s="155"/>
    </row>
    <row r="21" spans="1:10" ht="16.5" thickBot="1" x14ac:dyDescent="0.3">
      <c r="A21" s="55">
        <v>4</v>
      </c>
      <c r="B21" s="46" t="s">
        <v>8</v>
      </c>
      <c r="C21" s="10">
        <v>0.5</v>
      </c>
      <c r="D21" s="10">
        <v>6133</v>
      </c>
      <c r="E21" s="10">
        <f>D21*10%</f>
        <v>613.30000000000007</v>
      </c>
      <c r="F21" s="10">
        <f>D21+E21</f>
        <v>6746.3</v>
      </c>
      <c r="G21" s="10">
        <f>F21*30%</f>
        <v>2023.8899999999999</v>
      </c>
      <c r="H21" s="10"/>
      <c r="I21" s="10">
        <f>F21+G21</f>
        <v>8770.19</v>
      </c>
      <c r="J21" s="8">
        <f>I21*C21</f>
        <v>4385.0950000000003</v>
      </c>
    </row>
    <row r="22" spans="1:10" ht="32.25" thickBot="1" x14ac:dyDescent="0.3">
      <c r="A22" s="55">
        <v>5</v>
      </c>
      <c r="B22" s="46" t="s">
        <v>9</v>
      </c>
      <c r="C22" s="10">
        <v>1</v>
      </c>
      <c r="D22" s="10">
        <v>4745</v>
      </c>
      <c r="E22" s="10"/>
      <c r="F22" s="10"/>
      <c r="G22" s="10"/>
      <c r="H22" s="10"/>
      <c r="I22" s="10">
        <f>D22</f>
        <v>4745</v>
      </c>
      <c r="J22" s="8">
        <f>D22*C22</f>
        <v>4745</v>
      </c>
    </row>
    <row r="23" spans="1:10" ht="23.25" customHeight="1" x14ac:dyDescent="0.25">
      <c r="A23" s="156">
        <v>6</v>
      </c>
      <c r="B23" s="163" t="s">
        <v>41</v>
      </c>
      <c r="C23" s="158">
        <v>1</v>
      </c>
      <c r="D23" s="158">
        <v>7001</v>
      </c>
      <c r="E23" s="158">
        <f>D23*10%</f>
        <v>700.1</v>
      </c>
      <c r="F23" s="158">
        <f t="shared" ref="F23:F25" si="0">D23+E23</f>
        <v>7701.1</v>
      </c>
      <c r="G23" s="158">
        <f>F23*30%</f>
        <v>2310.33</v>
      </c>
      <c r="H23" s="158"/>
      <c r="I23" s="158">
        <f>F23+G23</f>
        <v>10011.43</v>
      </c>
      <c r="J23" s="154">
        <f>C23*I23</f>
        <v>10011.43</v>
      </c>
    </row>
    <row r="24" spans="1:10" ht="11.25" customHeight="1" thickBot="1" x14ac:dyDescent="0.3">
      <c r="A24" s="157"/>
      <c r="B24" s="164"/>
      <c r="C24" s="159"/>
      <c r="D24" s="159"/>
      <c r="E24" s="159"/>
      <c r="F24" s="159"/>
      <c r="G24" s="159"/>
      <c r="H24" s="159"/>
      <c r="I24" s="159"/>
      <c r="J24" s="155"/>
    </row>
    <row r="25" spans="1:10" ht="30.75" customHeight="1" thickBot="1" x14ac:dyDescent="0.3">
      <c r="A25" s="55">
        <v>7</v>
      </c>
      <c r="B25" s="46" t="s">
        <v>33</v>
      </c>
      <c r="C25" s="10">
        <v>0.5</v>
      </c>
      <c r="D25" s="10">
        <v>7001</v>
      </c>
      <c r="E25" s="10">
        <f>D25*10%</f>
        <v>700.1</v>
      </c>
      <c r="F25" s="10">
        <f t="shared" si="0"/>
        <v>7701.1</v>
      </c>
      <c r="G25" s="10">
        <f>F25*30%</f>
        <v>2310.33</v>
      </c>
      <c r="H25" s="10"/>
      <c r="I25" s="10">
        <f t="shared" ref="I25:I30" si="1">F25+G25</f>
        <v>10011.43</v>
      </c>
      <c r="J25" s="8">
        <f>I25*C25</f>
        <v>5005.7150000000001</v>
      </c>
    </row>
    <row r="26" spans="1:10" ht="16.5" hidden="1" thickBot="1" x14ac:dyDescent="0.3">
      <c r="A26" s="55">
        <v>8</v>
      </c>
      <c r="B26" s="46"/>
      <c r="C26" s="10">
        <v>0</v>
      </c>
      <c r="D26" s="10">
        <v>0</v>
      </c>
      <c r="E26" s="10">
        <f>D26*10%</f>
        <v>0</v>
      </c>
      <c r="F26" s="10">
        <f>D26+E26</f>
        <v>0</v>
      </c>
      <c r="G26" s="10">
        <f>F26*30%</f>
        <v>0</v>
      </c>
      <c r="H26" s="10"/>
      <c r="I26" s="10">
        <f t="shared" si="1"/>
        <v>0</v>
      </c>
      <c r="J26" s="8">
        <f>C26*I26</f>
        <v>0</v>
      </c>
    </row>
    <row r="27" spans="1:10" ht="16.5" thickBot="1" x14ac:dyDescent="0.3">
      <c r="A27" s="55">
        <v>8</v>
      </c>
      <c r="B27" s="46" t="s">
        <v>137</v>
      </c>
      <c r="C27" s="10">
        <v>0.5</v>
      </c>
      <c r="D27" s="10">
        <v>7001</v>
      </c>
      <c r="E27" s="10">
        <f>D27*10%</f>
        <v>700.1</v>
      </c>
      <c r="F27" s="10">
        <f>D27+E27</f>
        <v>7701.1</v>
      </c>
      <c r="G27" s="10">
        <f t="shared" ref="G27:G41" si="2">F27*30%</f>
        <v>2310.33</v>
      </c>
      <c r="H27" s="10"/>
      <c r="I27" s="10">
        <f t="shared" si="1"/>
        <v>10011.43</v>
      </c>
      <c r="J27" s="8">
        <f t="shared" ref="J27:J43" si="3">C27*I27</f>
        <v>5005.7150000000001</v>
      </c>
    </row>
    <row r="28" spans="1:10" ht="16.5" thickBot="1" x14ac:dyDescent="0.3">
      <c r="A28" s="55">
        <v>9</v>
      </c>
      <c r="B28" s="46" t="s">
        <v>282</v>
      </c>
      <c r="C28" s="10">
        <v>1</v>
      </c>
      <c r="D28" s="10">
        <v>6133</v>
      </c>
      <c r="E28" s="10"/>
      <c r="F28" s="10">
        <f>D28+E28</f>
        <v>6133</v>
      </c>
      <c r="G28" s="10">
        <f t="shared" si="2"/>
        <v>1839.8999999999999</v>
      </c>
      <c r="H28" s="10"/>
      <c r="I28" s="10">
        <f t="shared" si="1"/>
        <v>7972.9</v>
      </c>
      <c r="J28" s="8">
        <f t="shared" si="3"/>
        <v>7972.9</v>
      </c>
    </row>
    <row r="29" spans="1:10" ht="32.25" thickBot="1" x14ac:dyDescent="0.3">
      <c r="A29" s="55">
        <v>10</v>
      </c>
      <c r="B29" s="46" t="s">
        <v>161</v>
      </c>
      <c r="C29" s="10">
        <v>4</v>
      </c>
      <c r="D29" s="10">
        <v>6133</v>
      </c>
      <c r="E29" s="10">
        <f>D29*10%</f>
        <v>613.30000000000007</v>
      </c>
      <c r="F29" s="10">
        <f>D29+E29</f>
        <v>6746.3</v>
      </c>
      <c r="G29" s="10">
        <f t="shared" si="2"/>
        <v>2023.8899999999999</v>
      </c>
      <c r="H29" s="10"/>
      <c r="I29" s="10">
        <f t="shared" si="1"/>
        <v>8770.19</v>
      </c>
      <c r="J29" s="8">
        <f t="shared" si="3"/>
        <v>35080.76</v>
      </c>
    </row>
    <row r="30" spans="1:10" ht="32.25" thickBot="1" x14ac:dyDescent="0.3">
      <c r="A30" s="55">
        <v>11</v>
      </c>
      <c r="B30" s="46" t="s">
        <v>40</v>
      </c>
      <c r="C30" s="10">
        <v>1</v>
      </c>
      <c r="D30" s="10">
        <v>7001</v>
      </c>
      <c r="E30" s="10">
        <f>D30*10%</f>
        <v>700.1</v>
      </c>
      <c r="F30" s="10">
        <f>D30+E30</f>
        <v>7701.1</v>
      </c>
      <c r="G30" s="10">
        <f t="shared" si="2"/>
        <v>2310.33</v>
      </c>
      <c r="H30" s="10"/>
      <c r="I30" s="10">
        <f t="shared" si="1"/>
        <v>10011.43</v>
      </c>
      <c r="J30" s="8">
        <f t="shared" si="3"/>
        <v>10011.43</v>
      </c>
    </row>
    <row r="31" spans="1:10" ht="63.75" thickBot="1" x14ac:dyDescent="0.3">
      <c r="A31" s="55">
        <v>12</v>
      </c>
      <c r="B31" s="46" t="s">
        <v>16</v>
      </c>
      <c r="C31" s="10">
        <v>0.5</v>
      </c>
      <c r="D31" s="10">
        <v>3934</v>
      </c>
      <c r="E31" s="10"/>
      <c r="F31" s="10"/>
      <c r="G31" s="10"/>
      <c r="H31" s="10"/>
      <c r="I31" s="10">
        <f>D31</f>
        <v>3934</v>
      </c>
      <c r="J31" s="8">
        <f>D31*C31</f>
        <v>1967</v>
      </c>
    </row>
    <row r="32" spans="1:10" ht="48" thickBot="1" x14ac:dyDescent="0.3">
      <c r="A32" s="55">
        <v>13</v>
      </c>
      <c r="B32" s="46" t="s">
        <v>315</v>
      </c>
      <c r="C32" s="10">
        <v>2</v>
      </c>
      <c r="D32" s="10">
        <v>3934</v>
      </c>
      <c r="E32" s="10"/>
      <c r="F32" s="10"/>
      <c r="G32" s="10"/>
      <c r="H32" s="10"/>
      <c r="I32" s="10">
        <f>D32</f>
        <v>3934</v>
      </c>
      <c r="J32" s="8">
        <f>D32*C32</f>
        <v>7868</v>
      </c>
    </row>
    <row r="33" spans="1:10" ht="16.5" thickBot="1" x14ac:dyDescent="0.3">
      <c r="A33" s="55">
        <v>14</v>
      </c>
      <c r="B33" s="46" t="s">
        <v>18</v>
      </c>
      <c r="C33" s="10">
        <v>1</v>
      </c>
      <c r="D33" s="10">
        <v>5005</v>
      </c>
      <c r="E33" s="10"/>
      <c r="F33" s="10"/>
      <c r="G33" s="10">
        <f>D33*30%</f>
        <v>1501.5</v>
      </c>
      <c r="H33" s="10"/>
      <c r="I33" s="10">
        <f>D33+G33</f>
        <v>6506.5</v>
      </c>
      <c r="J33" s="8">
        <f t="shared" si="3"/>
        <v>6506.5</v>
      </c>
    </row>
    <row r="34" spans="1:10" ht="16.5" thickBot="1" x14ac:dyDescent="0.3">
      <c r="A34" s="55">
        <v>15</v>
      </c>
      <c r="B34" s="46" t="s">
        <v>19</v>
      </c>
      <c r="C34" s="10">
        <v>1</v>
      </c>
      <c r="D34" s="10">
        <v>4195</v>
      </c>
      <c r="E34" s="10"/>
      <c r="F34" s="10"/>
      <c r="G34" s="10"/>
      <c r="H34" s="10">
        <f>D34*12%</f>
        <v>503.4</v>
      </c>
      <c r="I34" s="10">
        <f>D34+H34</f>
        <v>4698.3999999999996</v>
      </c>
      <c r="J34" s="8">
        <f t="shared" si="3"/>
        <v>4698.3999999999996</v>
      </c>
    </row>
    <row r="35" spans="1:10" ht="16.5" thickBot="1" x14ac:dyDescent="0.3">
      <c r="A35" s="55">
        <v>16</v>
      </c>
      <c r="B35" s="46" t="s">
        <v>20</v>
      </c>
      <c r="C35" s="10">
        <v>1.5</v>
      </c>
      <c r="D35" s="12">
        <v>2893</v>
      </c>
      <c r="E35" s="10"/>
      <c r="F35" s="10"/>
      <c r="G35" s="10"/>
      <c r="H35" s="10">
        <f>D35*12%</f>
        <v>347.15999999999997</v>
      </c>
      <c r="I35" s="10">
        <f>D35+H35</f>
        <v>3240.16</v>
      </c>
      <c r="J35" s="8">
        <f t="shared" si="3"/>
        <v>4860.24</v>
      </c>
    </row>
    <row r="36" spans="1:10" ht="16.5" thickBot="1" x14ac:dyDescent="0.3">
      <c r="A36" s="55">
        <v>17</v>
      </c>
      <c r="B36" s="46" t="s">
        <v>21</v>
      </c>
      <c r="C36" s="10">
        <v>0.5</v>
      </c>
      <c r="D36" s="10">
        <v>2893</v>
      </c>
      <c r="E36" s="10"/>
      <c r="F36" s="10"/>
      <c r="G36" s="10"/>
      <c r="H36" s="10"/>
      <c r="I36" s="10">
        <f>D36</f>
        <v>2893</v>
      </c>
      <c r="J36" s="8">
        <f>D36*C36</f>
        <v>1446.5</v>
      </c>
    </row>
    <row r="37" spans="1:10" ht="16.5" thickBot="1" x14ac:dyDescent="0.3">
      <c r="A37" s="55">
        <v>18</v>
      </c>
      <c r="B37" s="46" t="s">
        <v>22</v>
      </c>
      <c r="C37" s="10">
        <v>1</v>
      </c>
      <c r="D37" s="10">
        <v>2893</v>
      </c>
      <c r="E37" s="10"/>
      <c r="F37" s="10"/>
      <c r="G37" s="10"/>
      <c r="H37" s="10"/>
      <c r="I37" s="10">
        <f>D37</f>
        <v>2893</v>
      </c>
      <c r="J37" s="8">
        <f>D37*C37</f>
        <v>2893</v>
      </c>
    </row>
    <row r="38" spans="1:10" ht="48" thickBot="1" x14ac:dyDescent="0.3">
      <c r="A38" s="55">
        <v>19</v>
      </c>
      <c r="B38" s="46" t="s">
        <v>23</v>
      </c>
      <c r="C38" s="10">
        <v>2.8</v>
      </c>
      <c r="D38" s="10">
        <v>2893</v>
      </c>
      <c r="E38" s="10"/>
      <c r="F38" s="10"/>
      <c r="G38" s="10"/>
      <c r="H38" s="10">
        <f>D38*10%</f>
        <v>289.3</v>
      </c>
      <c r="I38" s="10">
        <f>D38+H38</f>
        <v>3182.3</v>
      </c>
      <c r="J38" s="8">
        <f t="shared" si="3"/>
        <v>8910.44</v>
      </c>
    </row>
    <row r="39" spans="1:10" ht="16.5" thickBot="1" x14ac:dyDescent="0.3">
      <c r="A39" s="55">
        <v>20</v>
      </c>
      <c r="B39" s="46" t="s">
        <v>24</v>
      </c>
      <c r="C39" s="10">
        <v>0.5</v>
      </c>
      <c r="D39" s="10">
        <v>7001</v>
      </c>
      <c r="E39" s="10">
        <f>D39*10%</f>
        <v>700.1</v>
      </c>
      <c r="F39" s="10">
        <f>D39+E39</f>
        <v>7701.1</v>
      </c>
      <c r="G39" s="10">
        <f t="shared" si="2"/>
        <v>2310.33</v>
      </c>
      <c r="H39" s="10"/>
      <c r="I39" s="10">
        <f>F39+G39</f>
        <v>10011.43</v>
      </c>
      <c r="J39" s="8">
        <f t="shared" si="3"/>
        <v>5005.7150000000001</v>
      </c>
    </row>
    <row r="40" spans="1:10" ht="15.75" customHeight="1" thickBot="1" x14ac:dyDescent="0.3">
      <c r="A40" s="55">
        <v>21</v>
      </c>
      <c r="B40" s="46" t="s">
        <v>42</v>
      </c>
      <c r="C40" s="10">
        <v>1.5</v>
      </c>
      <c r="D40" s="10">
        <v>7001</v>
      </c>
      <c r="E40" s="10">
        <f>D40*10%</f>
        <v>700.1</v>
      </c>
      <c r="F40" s="10">
        <f>D40+E40</f>
        <v>7701.1</v>
      </c>
      <c r="G40" s="10">
        <f t="shared" si="2"/>
        <v>2310.33</v>
      </c>
      <c r="H40" s="10"/>
      <c r="I40" s="10">
        <f>F40+G40</f>
        <v>10011.43</v>
      </c>
      <c r="J40" s="8">
        <f t="shared" si="3"/>
        <v>15017.145</v>
      </c>
    </row>
    <row r="41" spans="1:10" ht="15.75" hidden="1" customHeight="1" thickBot="1" x14ac:dyDescent="0.3">
      <c r="A41" s="55">
        <v>22</v>
      </c>
      <c r="B41" s="46" t="s">
        <v>26</v>
      </c>
      <c r="C41" s="10">
        <v>0</v>
      </c>
      <c r="D41" s="10">
        <v>0</v>
      </c>
      <c r="E41" s="10">
        <v>0</v>
      </c>
      <c r="F41" s="10">
        <v>0</v>
      </c>
      <c r="G41" s="10">
        <f t="shared" si="2"/>
        <v>0</v>
      </c>
      <c r="H41" s="10"/>
      <c r="I41" s="10">
        <f>F41+G41</f>
        <v>0</v>
      </c>
      <c r="J41" s="8">
        <f t="shared" si="3"/>
        <v>0</v>
      </c>
    </row>
    <row r="42" spans="1:10" ht="27" customHeight="1" thickBot="1" x14ac:dyDescent="0.3">
      <c r="A42" s="55">
        <v>22</v>
      </c>
      <c r="B42" s="142" t="s">
        <v>70</v>
      </c>
      <c r="C42" s="10">
        <v>1</v>
      </c>
      <c r="D42" s="10">
        <v>4195</v>
      </c>
      <c r="E42" s="10"/>
      <c r="F42" s="10"/>
      <c r="G42" s="10"/>
      <c r="H42" s="10">
        <f>D42*10%</f>
        <v>419.5</v>
      </c>
      <c r="I42" s="10">
        <f>D42+H42</f>
        <v>4614.5</v>
      </c>
      <c r="J42" s="8">
        <f t="shared" si="3"/>
        <v>4614.5</v>
      </c>
    </row>
    <row r="43" spans="1:10" ht="32.25" hidden="1" thickBot="1" x14ac:dyDescent="0.3">
      <c r="A43" s="55">
        <v>25</v>
      </c>
      <c r="B43" s="46" t="s">
        <v>27</v>
      </c>
      <c r="C43" s="10">
        <v>0</v>
      </c>
      <c r="D43" s="10">
        <v>0</v>
      </c>
      <c r="E43" s="10"/>
      <c r="F43" s="10"/>
      <c r="G43" s="10" t="s">
        <v>28</v>
      </c>
      <c r="H43" s="10">
        <f>D43*12%</f>
        <v>0</v>
      </c>
      <c r="I43" s="10">
        <f>D43+H43</f>
        <v>0</v>
      </c>
      <c r="J43" s="8">
        <f t="shared" si="3"/>
        <v>0</v>
      </c>
    </row>
    <row r="44" spans="1:10" s="7" customFormat="1" ht="15.75" x14ac:dyDescent="0.25">
      <c r="A44" s="156"/>
      <c r="B44" s="163" t="s">
        <v>29</v>
      </c>
      <c r="C44" s="158">
        <f>SUM(C14:C43)</f>
        <v>25.3</v>
      </c>
      <c r="D44" s="158"/>
      <c r="E44" s="158"/>
      <c r="F44" s="58"/>
      <c r="G44" s="158"/>
      <c r="H44" s="158"/>
      <c r="I44" s="58"/>
      <c r="J44" s="154">
        <f>J14+J15+J18+J21+J22+J23+J25+J26+J27+J28+J29+J30+J31+J32+J33+J34+J35+J36+J37+J38+J39+J40+J41+J42+J43</f>
        <v>171889.19999999998</v>
      </c>
    </row>
    <row r="45" spans="1:10" s="7" customFormat="1" ht="16.5" thickBot="1" x14ac:dyDescent="0.3">
      <c r="A45" s="157"/>
      <c r="B45" s="164"/>
      <c r="C45" s="159"/>
      <c r="D45" s="159"/>
      <c r="E45" s="159"/>
      <c r="F45" s="59"/>
      <c r="G45" s="159"/>
      <c r="H45" s="159"/>
      <c r="I45" s="59"/>
      <c r="J45" s="155"/>
    </row>
    <row r="46" spans="1:10" s="7" customFormat="1" ht="15.75" x14ac:dyDescent="0.25">
      <c r="A46" s="47"/>
      <c r="B46" s="62"/>
      <c r="C46" s="47"/>
      <c r="D46" s="47"/>
      <c r="E46" s="47"/>
      <c r="F46" s="47"/>
      <c r="G46" s="47"/>
      <c r="H46" s="47"/>
      <c r="I46" s="47"/>
      <c r="J46" s="47"/>
    </row>
    <row r="47" spans="1:10" s="7" customFormat="1" ht="30.75" customHeight="1" x14ac:dyDescent="0.25">
      <c r="A47" s="60"/>
      <c r="B47" s="153" t="s">
        <v>30</v>
      </c>
      <c r="C47" s="153"/>
      <c r="D47" s="153"/>
      <c r="E47" s="153"/>
      <c r="F47" s="153" t="s">
        <v>149</v>
      </c>
      <c r="G47" s="153"/>
      <c r="H47" s="153"/>
      <c r="I47" s="153"/>
      <c r="J47" s="60"/>
    </row>
    <row r="48" spans="1:10" s="7" customFormat="1" ht="30.75" customHeight="1" x14ac:dyDescent="0.25">
      <c r="A48" s="60"/>
      <c r="B48" s="153" t="s">
        <v>31</v>
      </c>
      <c r="C48" s="153"/>
      <c r="D48" s="153"/>
      <c r="E48" s="153"/>
      <c r="F48" s="153" t="s">
        <v>58</v>
      </c>
      <c r="G48" s="153"/>
      <c r="H48" s="153"/>
      <c r="I48" s="153"/>
      <c r="J48" s="60"/>
    </row>
    <row r="49" spans="1:10" s="7" customFormat="1" ht="31.5" customHeight="1" x14ac:dyDescent="0.25">
      <c r="A49" s="60"/>
      <c r="B49" s="153" t="s">
        <v>32</v>
      </c>
      <c r="C49" s="153"/>
      <c r="D49" s="153"/>
      <c r="E49" s="153"/>
      <c r="F49" s="153"/>
      <c r="G49" s="153"/>
      <c r="H49" s="153"/>
      <c r="I49" s="153"/>
      <c r="J49" s="60"/>
    </row>
    <row r="50" spans="1:10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 x14ac:dyDescent="0.25">
      <c r="A53" s="4"/>
      <c r="B53" s="4"/>
      <c r="C53" s="4"/>
      <c r="D53" s="4"/>
      <c r="E53" s="4"/>
    </row>
    <row r="54" spans="1:10" x14ac:dyDescent="0.25">
      <c r="A54" s="4"/>
      <c r="B54" s="4"/>
      <c r="C54" s="4"/>
      <c r="D54" s="4"/>
      <c r="E54" s="4"/>
    </row>
  </sheetData>
  <mergeCells count="61">
    <mergeCell ref="A8:J8"/>
    <mergeCell ref="A10:J10"/>
    <mergeCell ref="A15:A17"/>
    <mergeCell ref="C15:C17"/>
    <mergeCell ref="D15:D17"/>
    <mergeCell ref="E15:E17"/>
    <mergeCell ref="F15:F17"/>
    <mergeCell ref="G15:G17"/>
    <mergeCell ref="H15:H17"/>
    <mergeCell ref="I15:I17"/>
    <mergeCell ref="J15:J17"/>
    <mergeCell ref="F12:F13"/>
    <mergeCell ref="I12:I13"/>
    <mergeCell ref="B15:B17"/>
    <mergeCell ref="A3:D3"/>
    <mergeCell ref="G3:J3"/>
    <mergeCell ref="A7:J7"/>
    <mergeCell ref="A18:A20"/>
    <mergeCell ref="G1:I2"/>
    <mergeCell ref="A12:A13"/>
    <mergeCell ref="B12:B13"/>
    <mergeCell ref="C12:C13"/>
    <mergeCell ref="D12:D13"/>
    <mergeCell ref="E12:E13"/>
    <mergeCell ref="G12:G13"/>
    <mergeCell ref="H12:H13"/>
    <mergeCell ref="I4:J4"/>
    <mergeCell ref="J12:J13"/>
    <mergeCell ref="B18:B20"/>
    <mergeCell ref="J18:J20"/>
    <mergeCell ref="J23:J24"/>
    <mergeCell ref="I23:I24"/>
    <mergeCell ref="C18:C20"/>
    <mergeCell ref="D18:D20"/>
    <mergeCell ref="E18:E20"/>
    <mergeCell ref="F18:F20"/>
    <mergeCell ref="G18:G20"/>
    <mergeCell ref="G23:G24"/>
    <mergeCell ref="H23:H24"/>
    <mergeCell ref="H18:H20"/>
    <mergeCell ref="I18:I20"/>
    <mergeCell ref="A44:A45"/>
    <mergeCell ref="B44:B45"/>
    <mergeCell ref="C44:C45"/>
    <mergeCell ref="D44:D45"/>
    <mergeCell ref="E44:E45"/>
    <mergeCell ref="A23:A24"/>
    <mergeCell ref="C23:C24"/>
    <mergeCell ref="D23:D24"/>
    <mergeCell ref="E23:E24"/>
    <mergeCell ref="F23:F24"/>
    <mergeCell ref="B23:B24"/>
    <mergeCell ref="B49:E49"/>
    <mergeCell ref="F49:I49"/>
    <mergeCell ref="G44:G45"/>
    <mergeCell ref="H44:H45"/>
    <mergeCell ref="J44:J45"/>
    <mergeCell ref="B47:E47"/>
    <mergeCell ref="F47:I47"/>
    <mergeCell ref="B48:E48"/>
    <mergeCell ref="F48:I48"/>
  </mergeCells>
  <pageMargins left="0.7" right="0.7" top="0.75" bottom="0.75" header="0.3" footer="0.3"/>
  <pageSetup paperSize="9" scale="6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workbookViewId="0">
      <selection activeCell="O36" sqref="O35:O36"/>
    </sheetView>
  </sheetViews>
  <sheetFormatPr defaultRowHeight="15" x14ac:dyDescent="0.25"/>
  <cols>
    <col min="1" max="1" width="4.42578125" customWidth="1"/>
    <col min="2" max="2" width="25.140625" style="13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18.75" customHeight="1" x14ac:dyDescent="0.25">
      <c r="A1" s="47"/>
      <c r="B1" s="56"/>
      <c r="C1" s="56"/>
      <c r="D1" s="47"/>
      <c r="E1" s="47"/>
      <c r="F1" s="49"/>
      <c r="G1" s="162"/>
      <c r="H1" s="172"/>
      <c r="I1" s="172"/>
      <c r="J1" s="67" t="s">
        <v>209</v>
      </c>
    </row>
    <row r="2" spans="1:10" ht="15.75" customHeight="1" x14ac:dyDescent="0.25">
      <c r="A2" s="47"/>
      <c r="B2" s="56"/>
      <c r="C2" s="56"/>
      <c r="D2" s="47"/>
      <c r="E2" s="47"/>
      <c r="F2" s="50"/>
      <c r="G2" s="172"/>
      <c r="H2" s="172"/>
      <c r="I2" s="172"/>
      <c r="J2" s="47"/>
    </row>
    <row r="3" spans="1:10" ht="64.5" customHeight="1" x14ac:dyDescent="0.25">
      <c r="A3" s="169" t="s">
        <v>196</v>
      </c>
      <c r="B3" s="169"/>
      <c r="C3" s="169"/>
      <c r="D3" s="169"/>
      <c r="E3" s="47"/>
      <c r="F3" s="50"/>
      <c r="G3" s="170" t="s">
        <v>297</v>
      </c>
      <c r="H3" s="170"/>
      <c r="I3" s="170"/>
      <c r="J3" s="170"/>
    </row>
    <row r="4" spans="1:10" ht="19.5" customHeight="1" x14ac:dyDescent="0.25">
      <c r="A4" s="47"/>
      <c r="B4" s="167" t="s">
        <v>202</v>
      </c>
      <c r="C4" s="167"/>
      <c r="D4" s="47"/>
      <c r="E4" s="47"/>
      <c r="F4" s="50"/>
      <c r="G4" s="50"/>
      <c r="H4" s="171" t="s">
        <v>52</v>
      </c>
      <c r="I4" s="171"/>
      <c r="J4" s="171"/>
    </row>
    <row r="5" spans="1:10" ht="14.25" customHeight="1" x14ac:dyDescent="0.25">
      <c r="A5" s="47"/>
      <c r="B5" s="56"/>
      <c r="C5" s="56"/>
      <c r="D5" s="47"/>
      <c r="E5" s="47"/>
      <c r="F5" s="50"/>
      <c r="G5" s="50"/>
      <c r="H5" s="57"/>
      <c r="I5" s="57"/>
      <c r="J5" s="57"/>
    </row>
    <row r="6" spans="1:10" ht="14.25" customHeight="1" x14ac:dyDescent="0.25">
      <c r="A6" s="47"/>
      <c r="B6" s="56"/>
      <c r="C6" s="56"/>
      <c r="D6" s="47"/>
      <c r="E6" s="47"/>
      <c r="F6" s="50"/>
      <c r="G6" s="50"/>
      <c r="H6" s="57"/>
      <c r="I6" s="57"/>
      <c r="J6" s="57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5.75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8.25" customHeight="1" x14ac:dyDescent="0.25">
      <c r="A9" s="47"/>
      <c r="B9" s="62"/>
      <c r="C9" s="47"/>
      <c r="D9" s="47"/>
      <c r="E9" s="47"/>
      <c r="F9" s="47"/>
      <c r="G9" s="47"/>
      <c r="H9" s="47"/>
      <c r="I9" s="47"/>
      <c r="J9" s="47"/>
    </row>
    <row r="10" spans="1:10" ht="33.75" customHeight="1" x14ac:dyDescent="0.25">
      <c r="A10" s="168" t="s">
        <v>126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26.25" customHeight="1" thickBot="1" x14ac:dyDescent="0.3">
      <c r="A11" s="47"/>
      <c r="B11" s="62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53.25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16.5" thickBot="1" x14ac:dyDescent="0.3">
      <c r="A14" s="55">
        <v>1</v>
      </c>
      <c r="B14" s="46" t="s">
        <v>6</v>
      </c>
      <c r="C14" s="10">
        <v>1</v>
      </c>
      <c r="D14" s="10">
        <v>7464</v>
      </c>
      <c r="E14" s="10">
        <f>D14*10%</f>
        <v>746.40000000000009</v>
      </c>
      <c r="F14" s="10">
        <f>D14+E14</f>
        <v>8210.4</v>
      </c>
      <c r="G14" s="10">
        <f>F14*30%</f>
        <v>2463.12</v>
      </c>
      <c r="H14" s="10"/>
      <c r="I14" s="10">
        <f>D14+E14+G14+H14</f>
        <v>10673.52</v>
      </c>
      <c r="J14" s="8">
        <v>9851</v>
      </c>
    </row>
    <row r="15" spans="1:10" ht="15" hidden="1" customHeight="1" thickBot="1" x14ac:dyDescent="0.3">
      <c r="A15" s="61"/>
      <c r="B15" s="68"/>
      <c r="C15" s="11"/>
      <c r="D15" s="11"/>
      <c r="E15" s="11"/>
      <c r="F15" s="11"/>
      <c r="G15" s="11"/>
      <c r="H15" s="11"/>
      <c r="I15" s="11"/>
      <c r="J15" s="9"/>
    </row>
    <row r="16" spans="1:10" ht="16.5" hidden="1" thickBot="1" x14ac:dyDescent="0.3">
      <c r="A16" s="61"/>
      <c r="B16" s="68"/>
      <c r="C16" s="11"/>
      <c r="D16" s="11"/>
      <c r="E16" s="11"/>
      <c r="F16" s="11"/>
      <c r="G16" s="11"/>
      <c r="H16" s="11"/>
      <c r="I16" s="11"/>
      <c r="J16" s="9"/>
    </row>
    <row r="17" spans="1:10" ht="16.5" hidden="1" thickBot="1" x14ac:dyDescent="0.3">
      <c r="A17" s="61"/>
      <c r="B17" s="68"/>
      <c r="C17" s="11"/>
      <c r="D17" s="11"/>
      <c r="E17" s="11"/>
      <c r="F17" s="11"/>
      <c r="G17" s="11"/>
      <c r="H17" s="11"/>
      <c r="I17" s="11"/>
      <c r="J17" s="9"/>
    </row>
    <row r="18" spans="1:10" ht="15" customHeight="1" thickBot="1" x14ac:dyDescent="0.3">
      <c r="A18" s="176">
        <v>2</v>
      </c>
      <c r="B18" s="177" t="s">
        <v>285</v>
      </c>
      <c r="C18" s="175">
        <v>0.25</v>
      </c>
      <c r="D18" s="175">
        <v>7091</v>
      </c>
      <c r="E18" s="175">
        <f>D18*10%</f>
        <v>709.1</v>
      </c>
      <c r="F18" s="175">
        <f>D18+E18</f>
        <v>7800.1</v>
      </c>
      <c r="G18" s="175">
        <f>F18*30%</f>
        <v>2340.0300000000002</v>
      </c>
      <c r="H18" s="175"/>
      <c r="I18" s="175">
        <f>F18+G18</f>
        <v>10140.130000000001</v>
      </c>
      <c r="J18" s="178">
        <f>I18*C18</f>
        <v>2535.0325000000003</v>
      </c>
    </row>
    <row r="19" spans="1:10" ht="27.75" customHeight="1" thickBot="1" x14ac:dyDescent="0.3">
      <c r="A19" s="176"/>
      <c r="B19" s="177"/>
      <c r="C19" s="175"/>
      <c r="D19" s="175"/>
      <c r="E19" s="175"/>
      <c r="F19" s="175"/>
      <c r="G19" s="175"/>
      <c r="H19" s="175"/>
      <c r="I19" s="175"/>
      <c r="J19" s="178"/>
    </row>
    <row r="20" spans="1:10" ht="0.75" customHeight="1" thickBot="1" x14ac:dyDescent="0.3">
      <c r="A20" s="176"/>
      <c r="B20" s="177"/>
      <c r="C20" s="175"/>
      <c r="D20" s="175"/>
      <c r="E20" s="175"/>
      <c r="F20" s="175"/>
      <c r="G20" s="175"/>
      <c r="H20" s="175"/>
      <c r="I20" s="175"/>
      <c r="J20" s="178"/>
    </row>
    <row r="21" spans="1:10" ht="16.5" hidden="1" customHeight="1" thickBot="1" x14ac:dyDescent="0.3">
      <c r="A21" s="69">
        <v>4</v>
      </c>
      <c r="B21" s="63" t="s">
        <v>8</v>
      </c>
      <c r="C21" s="64">
        <v>0</v>
      </c>
      <c r="D21" s="64">
        <v>0</v>
      </c>
      <c r="E21" s="64">
        <v>0</v>
      </c>
      <c r="F21" s="64">
        <f>D21+E21</f>
        <v>0</v>
      </c>
      <c r="G21" s="64">
        <f>F21*30%</f>
        <v>0</v>
      </c>
      <c r="H21" s="64"/>
      <c r="I21" s="64">
        <f>F21*30%</f>
        <v>0</v>
      </c>
      <c r="J21" s="70">
        <f>I21*C21</f>
        <v>0</v>
      </c>
    </row>
    <row r="22" spans="1:10" ht="41.25" customHeight="1" thickBot="1" x14ac:dyDescent="0.3">
      <c r="A22" s="137">
        <v>3</v>
      </c>
      <c r="B22" s="134" t="s">
        <v>287</v>
      </c>
      <c r="C22" s="136">
        <v>0.25</v>
      </c>
      <c r="D22" s="136">
        <v>7091</v>
      </c>
      <c r="E22" s="136">
        <f>D22*10%</f>
        <v>709.1</v>
      </c>
      <c r="F22" s="136">
        <f>E22+D22</f>
        <v>7800.1</v>
      </c>
      <c r="G22" s="136">
        <f>F22*30%</f>
        <v>2340.0300000000002</v>
      </c>
      <c r="H22" s="136"/>
      <c r="I22" s="136">
        <f>F22+G22</f>
        <v>10140.130000000001</v>
      </c>
      <c r="J22" s="135">
        <f>I22*C22</f>
        <v>2535.0325000000003</v>
      </c>
    </row>
    <row r="23" spans="1:10" ht="32.25" thickBot="1" x14ac:dyDescent="0.3">
      <c r="A23" s="69">
        <v>4</v>
      </c>
      <c r="B23" s="63" t="s">
        <v>9</v>
      </c>
      <c r="C23" s="64">
        <v>0.5</v>
      </c>
      <c r="D23" s="64">
        <v>4745</v>
      </c>
      <c r="E23" s="64"/>
      <c r="F23" s="64"/>
      <c r="G23" s="64"/>
      <c r="H23" s="64"/>
      <c r="I23" s="64">
        <f>D23</f>
        <v>4745</v>
      </c>
      <c r="J23" s="70">
        <f>D23*C23</f>
        <v>2372.5</v>
      </c>
    </row>
    <row r="24" spans="1:10" ht="17.25" customHeight="1" thickBot="1" x14ac:dyDescent="0.3">
      <c r="A24" s="176">
        <v>5</v>
      </c>
      <c r="B24" s="177" t="s">
        <v>10</v>
      </c>
      <c r="C24" s="175">
        <v>0.5</v>
      </c>
      <c r="D24" s="175">
        <v>7001</v>
      </c>
      <c r="E24" s="175">
        <f>D24*10%</f>
        <v>700.1</v>
      </c>
      <c r="F24" s="175">
        <f t="shared" ref="F24:F26" si="0">D24+E24</f>
        <v>7701.1</v>
      </c>
      <c r="G24" s="175">
        <f>F24*30%</f>
        <v>2310.33</v>
      </c>
      <c r="H24" s="175"/>
      <c r="I24" s="175">
        <f>F24+G24</f>
        <v>10011.43</v>
      </c>
      <c r="J24" s="178">
        <f>C24*I24</f>
        <v>5005.7150000000001</v>
      </c>
    </row>
    <row r="25" spans="1:10" ht="15.75" customHeight="1" thickBot="1" x14ac:dyDescent="0.3">
      <c r="A25" s="176"/>
      <c r="B25" s="177"/>
      <c r="C25" s="175"/>
      <c r="D25" s="175"/>
      <c r="E25" s="175"/>
      <c r="F25" s="175"/>
      <c r="G25" s="175"/>
      <c r="H25" s="175"/>
      <c r="I25" s="175"/>
      <c r="J25" s="178"/>
    </row>
    <row r="26" spans="1:10" ht="30" customHeight="1" thickBot="1" x14ac:dyDescent="0.3">
      <c r="A26" s="69">
        <v>6</v>
      </c>
      <c r="B26" s="63" t="s">
        <v>33</v>
      </c>
      <c r="C26" s="64">
        <v>0.5</v>
      </c>
      <c r="D26" s="64">
        <v>7001</v>
      </c>
      <c r="E26" s="64">
        <f>D26*10%</f>
        <v>700.1</v>
      </c>
      <c r="F26" s="64">
        <f t="shared" si="0"/>
        <v>7701.1</v>
      </c>
      <c r="G26" s="64">
        <f>F26*30%</f>
        <v>2310.33</v>
      </c>
      <c r="H26" s="64"/>
      <c r="I26" s="64">
        <f>F26+G26</f>
        <v>10011.43</v>
      </c>
      <c r="J26" s="70">
        <f>I26*C26</f>
        <v>5005.7150000000001</v>
      </c>
    </row>
    <row r="27" spans="1:10" ht="16.5" hidden="1" thickBot="1" x14ac:dyDescent="0.3">
      <c r="A27" s="69">
        <v>8</v>
      </c>
      <c r="B27" s="63" t="s">
        <v>11</v>
      </c>
      <c r="C27" s="64"/>
      <c r="D27" s="64"/>
      <c r="E27" s="64"/>
      <c r="F27" s="64"/>
      <c r="G27" s="64">
        <f t="shared" ref="G27:G42" si="1">F27*30%</f>
        <v>0</v>
      </c>
      <c r="H27" s="64"/>
      <c r="I27" s="64">
        <f>D27+E25+G27</f>
        <v>0</v>
      </c>
      <c r="J27" s="70">
        <f>C27*I27</f>
        <v>0</v>
      </c>
    </row>
    <row r="28" spans="1:10" ht="16.5" hidden="1" thickBot="1" x14ac:dyDescent="0.3">
      <c r="A28" s="69">
        <v>9</v>
      </c>
      <c r="B28" s="63" t="s">
        <v>12</v>
      </c>
      <c r="C28" s="64"/>
      <c r="D28" s="64"/>
      <c r="E28" s="64"/>
      <c r="F28" s="64"/>
      <c r="G28" s="64">
        <f t="shared" si="1"/>
        <v>0</v>
      </c>
      <c r="H28" s="64"/>
      <c r="I28" s="64">
        <f>D28+E27+G28</f>
        <v>0</v>
      </c>
      <c r="J28" s="70">
        <f t="shared" ref="J28:J44" si="2">C28*I28</f>
        <v>0</v>
      </c>
    </row>
    <row r="29" spans="1:10" ht="21" customHeight="1" thickBot="1" x14ac:dyDescent="0.3">
      <c r="A29" s="69">
        <v>7</v>
      </c>
      <c r="B29" s="63" t="s">
        <v>282</v>
      </c>
      <c r="C29" s="64">
        <v>0.5</v>
      </c>
      <c r="D29" s="64">
        <v>6133</v>
      </c>
      <c r="E29" s="64"/>
      <c r="F29" s="64">
        <f>D29+E29</f>
        <v>6133</v>
      </c>
      <c r="G29" s="64">
        <f t="shared" si="1"/>
        <v>1839.8999999999999</v>
      </c>
      <c r="H29" s="64"/>
      <c r="I29" s="64">
        <f>F29+G29</f>
        <v>7972.9</v>
      </c>
      <c r="J29" s="70">
        <f t="shared" si="2"/>
        <v>3986.45</v>
      </c>
    </row>
    <row r="30" spans="1:10" ht="0.75" hidden="1" customHeight="1" thickBot="1" x14ac:dyDescent="0.3">
      <c r="A30" s="69">
        <v>11</v>
      </c>
      <c r="B30" s="63" t="s">
        <v>14</v>
      </c>
      <c r="C30" s="64">
        <v>0</v>
      </c>
      <c r="D30" s="64">
        <v>0</v>
      </c>
      <c r="E30" s="64">
        <f>D30*10%</f>
        <v>0</v>
      </c>
      <c r="F30" s="64">
        <f>D30+E30</f>
        <v>0</v>
      </c>
      <c r="G30" s="64">
        <f t="shared" si="1"/>
        <v>0</v>
      </c>
      <c r="H30" s="64"/>
      <c r="I30" s="64">
        <f>F30+G30</f>
        <v>0</v>
      </c>
      <c r="J30" s="70">
        <f t="shared" si="2"/>
        <v>0</v>
      </c>
    </row>
    <row r="31" spans="1:10" ht="16.5" hidden="1" thickBot="1" x14ac:dyDescent="0.3">
      <c r="A31" s="69">
        <v>12</v>
      </c>
      <c r="B31" s="63"/>
      <c r="C31" s="64">
        <v>0</v>
      </c>
      <c r="D31" s="64">
        <v>0</v>
      </c>
      <c r="E31" s="64">
        <f>D31*10%</f>
        <v>0</v>
      </c>
      <c r="F31" s="64">
        <f>D31+E31</f>
        <v>0</v>
      </c>
      <c r="G31" s="64">
        <f t="shared" si="1"/>
        <v>0</v>
      </c>
      <c r="H31" s="64"/>
      <c r="I31" s="64">
        <f>F31+G31</f>
        <v>0</v>
      </c>
      <c r="J31" s="70">
        <f t="shared" si="2"/>
        <v>0</v>
      </c>
    </row>
    <row r="32" spans="1:10" ht="62.25" customHeight="1" thickBot="1" x14ac:dyDescent="0.3">
      <c r="A32" s="69">
        <v>8</v>
      </c>
      <c r="B32" s="63" t="s">
        <v>16</v>
      </c>
      <c r="C32" s="64">
        <v>0.5</v>
      </c>
      <c r="D32" s="64">
        <v>3934</v>
      </c>
      <c r="E32" s="64"/>
      <c r="F32" s="64"/>
      <c r="G32" s="64"/>
      <c r="H32" s="64"/>
      <c r="I32" s="64">
        <f>D32</f>
        <v>3934</v>
      </c>
      <c r="J32" s="70">
        <f>D32*C32</f>
        <v>1967</v>
      </c>
    </row>
    <row r="33" spans="1:10" ht="16.5" hidden="1" thickBot="1" x14ac:dyDescent="0.3">
      <c r="A33" s="55">
        <v>14</v>
      </c>
      <c r="B33" s="46"/>
      <c r="C33" s="10">
        <v>0</v>
      </c>
      <c r="D33" s="10">
        <v>0</v>
      </c>
      <c r="E33" s="10"/>
      <c r="F33" s="10"/>
      <c r="G33" s="10">
        <f t="shared" si="1"/>
        <v>0</v>
      </c>
      <c r="H33" s="10"/>
      <c r="I33" s="10"/>
      <c r="J33" s="8">
        <f>D33*C33</f>
        <v>0</v>
      </c>
    </row>
    <row r="34" spans="1:10" ht="16.5" thickBot="1" x14ac:dyDescent="0.3">
      <c r="A34" s="55">
        <v>9</v>
      </c>
      <c r="B34" s="63" t="s">
        <v>18</v>
      </c>
      <c r="C34" s="64">
        <v>0.5</v>
      </c>
      <c r="D34" s="64">
        <v>5005</v>
      </c>
      <c r="E34" s="64"/>
      <c r="F34" s="64"/>
      <c r="G34" s="64">
        <f>D34*30%</f>
        <v>1501.5</v>
      </c>
      <c r="H34" s="64"/>
      <c r="I34" s="64">
        <f>D34+G34</f>
        <v>6506.5</v>
      </c>
      <c r="J34" s="8">
        <f t="shared" si="2"/>
        <v>3253.25</v>
      </c>
    </row>
    <row r="35" spans="1:10" ht="16.5" thickBot="1" x14ac:dyDescent="0.3">
      <c r="A35" s="55">
        <v>10</v>
      </c>
      <c r="B35" s="63" t="s">
        <v>19</v>
      </c>
      <c r="C35" s="64">
        <v>1</v>
      </c>
      <c r="D35" s="64">
        <v>4195</v>
      </c>
      <c r="E35" s="64"/>
      <c r="F35" s="64"/>
      <c r="G35" s="64"/>
      <c r="H35" s="64">
        <f>D35*12%</f>
        <v>503.4</v>
      </c>
      <c r="I35" s="64">
        <f>D35+H35</f>
        <v>4698.3999999999996</v>
      </c>
      <c r="J35" s="8">
        <f t="shared" si="2"/>
        <v>4698.3999999999996</v>
      </c>
    </row>
    <row r="36" spans="1:10" ht="16.5" thickBot="1" x14ac:dyDescent="0.3">
      <c r="A36" s="55">
        <v>11</v>
      </c>
      <c r="B36" s="63" t="s">
        <v>20</v>
      </c>
      <c r="C36" s="64">
        <v>1</v>
      </c>
      <c r="D36" s="65">
        <v>2893</v>
      </c>
      <c r="E36" s="64"/>
      <c r="F36" s="64"/>
      <c r="G36" s="64"/>
      <c r="H36" s="64">
        <f>D36*12%</f>
        <v>347.15999999999997</v>
      </c>
      <c r="I36" s="64">
        <f>D36+H36</f>
        <v>3240.16</v>
      </c>
      <c r="J36" s="8">
        <f t="shared" si="2"/>
        <v>3240.16</v>
      </c>
    </row>
    <row r="37" spans="1:10" ht="16.5" thickBot="1" x14ac:dyDescent="0.3">
      <c r="A37" s="55">
        <v>12</v>
      </c>
      <c r="B37" s="63" t="s">
        <v>21</v>
      </c>
      <c r="C37" s="64">
        <v>0.25</v>
      </c>
      <c r="D37" s="64">
        <v>2893</v>
      </c>
      <c r="E37" s="64"/>
      <c r="F37" s="64"/>
      <c r="G37" s="64"/>
      <c r="H37" s="64"/>
      <c r="I37" s="64">
        <f>D37+E37+F37+H37</f>
        <v>2893</v>
      </c>
      <c r="J37" s="8">
        <f>I37*C37</f>
        <v>723.25</v>
      </c>
    </row>
    <row r="38" spans="1:10" ht="16.5" thickBot="1" x14ac:dyDescent="0.3">
      <c r="A38" s="55">
        <v>13</v>
      </c>
      <c r="B38" s="63" t="s">
        <v>22</v>
      </c>
      <c r="C38" s="64">
        <v>0.75</v>
      </c>
      <c r="D38" s="64">
        <v>2893</v>
      </c>
      <c r="E38" s="64"/>
      <c r="F38" s="64"/>
      <c r="G38" s="64"/>
      <c r="H38" s="64"/>
      <c r="I38" s="64">
        <f>D38</f>
        <v>2893</v>
      </c>
      <c r="J38" s="8">
        <f>D38*C38</f>
        <v>2169.75</v>
      </c>
    </row>
    <row r="39" spans="1:10" ht="48" thickBot="1" x14ac:dyDescent="0.3">
      <c r="A39" s="55">
        <v>14</v>
      </c>
      <c r="B39" s="63" t="s">
        <v>23</v>
      </c>
      <c r="C39" s="64">
        <v>2.5</v>
      </c>
      <c r="D39" s="64">
        <v>2893</v>
      </c>
      <c r="E39" s="64"/>
      <c r="F39" s="64"/>
      <c r="G39" s="64"/>
      <c r="H39" s="64">
        <f>D39*10%</f>
        <v>289.3</v>
      </c>
      <c r="I39" s="64">
        <f>D39+H39</f>
        <v>3182.3</v>
      </c>
      <c r="J39" s="8">
        <f t="shared" si="2"/>
        <v>7955.75</v>
      </c>
    </row>
    <row r="40" spans="1:10" ht="16.5" hidden="1" thickBot="1" x14ac:dyDescent="0.3">
      <c r="A40" s="55">
        <v>21</v>
      </c>
      <c r="B40" s="63"/>
      <c r="C40" s="64">
        <v>0</v>
      </c>
      <c r="D40" s="64">
        <v>0</v>
      </c>
      <c r="E40" s="64">
        <f>D40*10%</f>
        <v>0</v>
      </c>
      <c r="F40" s="64">
        <f>D40+E40</f>
        <v>0</v>
      </c>
      <c r="G40" s="64">
        <f t="shared" si="1"/>
        <v>0</v>
      </c>
      <c r="H40" s="64"/>
      <c r="I40" s="64">
        <f>F40+G40</f>
        <v>0</v>
      </c>
      <c r="J40" s="8">
        <f t="shared" si="2"/>
        <v>0</v>
      </c>
    </row>
    <row r="41" spans="1:10" ht="31.5" customHeight="1" thickBot="1" x14ac:dyDescent="0.3">
      <c r="A41" s="55">
        <v>15</v>
      </c>
      <c r="B41" s="63" t="s">
        <v>25</v>
      </c>
      <c r="C41" s="64">
        <v>1.5</v>
      </c>
      <c r="D41" s="64">
        <v>7001</v>
      </c>
      <c r="E41" s="64">
        <v>646</v>
      </c>
      <c r="F41" s="64">
        <f>D41+E41</f>
        <v>7647</v>
      </c>
      <c r="G41" s="64">
        <f t="shared" si="1"/>
        <v>2294.1</v>
      </c>
      <c r="H41" s="64"/>
      <c r="I41" s="64">
        <f>F41+G41</f>
        <v>9941.1</v>
      </c>
      <c r="J41" s="8">
        <f t="shared" si="2"/>
        <v>14911.650000000001</v>
      </c>
    </row>
    <row r="42" spans="1:10" ht="15.75" hidden="1" customHeight="1" thickBot="1" x14ac:dyDescent="0.3">
      <c r="A42" s="55">
        <v>23</v>
      </c>
      <c r="B42" s="63" t="s">
        <v>26</v>
      </c>
      <c r="C42" s="64">
        <v>0</v>
      </c>
      <c r="D42" s="64">
        <v>0</v>
      </c>
      <c r="E42" s="64">
        <v>0</v>
      </c>
      <c r="F42" s="64">
        <v>0</v>
      </c>
      <c r="G42" s="64">
        <f t="shared" si="1"/>
        <v>0</v>
      </c>
      <c r="H42" s="64"/>
      <c r="I42" s="64">
        <f>F42+G42</f>
        <v>0</v>
      </c>
      <c r="J42" s="8">
        <f t="shared" si="2"/>
        <v>0</v>
      </c>
    </row>
    <row r="43" spans="1:10" ht="15.75" customHeight="1" thickBot="1" x14ac:dyDescent="0.3">
      <c r="A43" s="55">
        <v>16</v>
      </c>
      <c r="B43" s="63" t="s">
        <v>70</v>
      </c>
      <c r="C43" s="64">
        <v>1</v>
      </c>
      <c r="D43" s="64">
        <v>4195</v>
      </c>
      <c r="E43" s="64"/>
      <c r="F43" s="64"/>
      <c r="G43" s="64"/>
      <c r="H43" s="64">
        <f>D43*10%</f>
        <v>419.5</v>
      </c>
      <c r="I43" s="64">
        <f>D43+H43</f>
        <v>4614.5</v>
      </c>
      <c r="J43" s="8">
        <f t="shared" si="2"/>
        <v>4614.5</v>
      </c>
    </row>
    <row r="44" spans="1:10" ht="32.25" hidden="1" thickBot="1" x14ac:dyDescent="0.3">
      <c r="A44" s="55">
        <v>25</v>
      </c>
      <c r="B44" s="46" t="s">
        <v>27</v>
      </c>
      <c r="C44" s="10">
        <v>0</v>
      </c>
      <c r="D44" s="10">
        <v>0</v>
      </c>
      <c r="E44" s="10"/>
      <c r="F44" s="10"/>
      <c r="G44" s="10" t="s">
        <v>28</v>
      </c>
      <c r="H44" s="10">
        <f>D44*12%</f>
        <v>0</v>
      </c>
      <c r="I44" s="10">
        <f>D44+H44</f>
        <v>0</v>
      </c>
      <c r="J44" s="8">
        <f t="shared" si="2"/>
        <v>0</v>
      </c>
    </row>
    <row r="45" spans="1:10" s="14" customFormat="1" ht="15.75" customHeight="1" x14ac:dyDescent="0.25">
      <c r="A45" s="156"/>
      <c r="B45" s="163" t="s">
        <v>29</v>
      </c>
      <c r="C45" s="158">
        <f>SUM(C14:C44)</f>
        <v>12.5</v>
      </c>
      <c r="D45" s="158"/>
      <c r="E45" s="158"/>
      <c r="F45" s="158"/>
      <c r="G45" s="158"/>
      <c r="H45" s="158"/>
      <c r="I45" s="158"/>
      <c r="J45" s="154">
        <f>SUM(J14:J44)</f>
        <v>74825.154999999999</v>
      </c>
    </row>
    <row r="46" spans="1:10" s="14" customFormat="1" ht="15.75" thickBot="1" x14ac:dyDescent="0.3">
      <c r="A46" s="157"/>
      <c r="B46" s="164"/>
      <c r="C46" s="159"/>
      <c r="D46" s="159"/>
      <c r="E46" s="159"/>
      <c r="F46" s="159"/>
      <c r="G46" s="159"/>
      <c r="H46" s="159"/>
      <c r="I46" s="159"/>
      <c r="J46" s="155"/>
    </row>
    <row r="47" spans="1:10" s="14" customFormat="1" ht="15.75" x14ac:dyDescent="0.25">
      <c r="A47" s="47"/>
      <c r="B47" s="62"/>
      <c r="C47" s="47"/>
      <c r="D47" s="47"/>
      <c r="E47" s="47"/>
      <c r="F47" s="47"/>
      <c r="G47" s="47"/>
      <c r="H47" s="47"/>
      <c r="I47" s="47"/>
      <c r="J47" s="47"/>
    </row>
    <row r="48" spans="1:10" s="14" customFormat="1" ht="39.75" customHeight="1" x14ac:dyDescent="0.25">
      <c r="A48" s="60"/>
      <c r="B48" s="153" t="s">
        <v>30</v>
      </c>
      <c r="C48" s="153"/>
      <c r="D48" s="153"/>
      <c r="E48" s="153"/>
      <c r="F48" s="153" t="s">
        <v>148</v>
      </c>
      <c r="G48" s="153"/>
      <c r="H48" s="153"/>
      <c r="I48" s="153"/>
      <c r="J48" s="60"/>
    </row>
    <row r="49" spans="1:10" s="14" customFormat="1" ht="30" customHeight="1" x14ac:dyDescent="0.25">
      <c r="A49" s="60"/>
      <c r="B49" s="153" t="s">
        <v>31</v>
      </c>
      <c r="C49" s="153"/>
      <c r="D49" s="153"/>
      <c r="E49" s="153"/>
      <c r="F49" s="153" t="s">
        <v>58</v>
      </c>
      <c r="G49" s="153"/>
      <c r="H49" s="153"/>
      <c r="I49" s="153"/>
      <c r="J49" s="60"/>
    </row>
    <row r="50" spans="1:10" s="14" customFormat="1" ht="34.5" customHeight="1" x14ac:dyDescent="0.25">
      <c r="A50" s="60"/>
      <c r="B50" s="153" t="s">
        <v>32</v>
      </c>
      <c r="C50" s="153"/>
      <c r="D50" s="153"/>
      <c r="E50" s="153"/>
      <c r="F50" s="153"/>
      <c r="G50" s="153"/>
      <c r="H50" s="153"/>
      <c r="I50" s="153"/>
      <c r="J50" s="60"/>
    </row>
    <row r="51" spans="1:10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x14ac:dyDescent="0.25">
      <c r="A54" s="4"/>
      <c r="B54" s="4"/>
      <c r="C54" s="4"/>
      <c r="D54" s="4"/>
      <c r="E54" s="4"/>
    </row>
    <row r="55" spans="1:10" x14ac:dyDescent="0.25">
      <c r="A55" s="4"/>
      <c r="B55" s="4"/>
      <c r="C55" s="4"/>
      <c r="D55" s="4"/>
      <c r="E55" s="4"/>
    </row>
  </sheetData>
  <mergeCells count="54">
    <mergeCell ref="A8:J8"/>
    <mergeCell ref="A10:J10"/>
    <mergeCell ref="B24:B25"/>
    <mergeCell ref="J24:J25"/>
    <mergeCell ref="J18:J20"/>
    <mergeCell ref="B48:E48"/>
    <mergeCell ref="F48:I48"/>
    <mergeCell ref="B49:E49"/>
    <mergeCell ref="F49:I49"/>
    <mergeCell ref="B50:E50"/>
    <mergeCell ref="F50:I50"/>
    <mergeCell ref="A45:A46"/>
    <mergeCell ref="B45:B46"/>
    <mergeCell ref="C45:C46"/>
    <mergeCell ref="D45:D46"/>
    <mergeCell ref="E45:E46"/>
    <mergeCell ref="G45:G46"/>
    <mergeCell ref="H45:H46"/>
    <mergeCell ref="J45:J46"/>
    <mergeCell ref="G24:G25"/>
    <mergeCell ref="H24:H25"/>
    <mergeCell ref="I24:I25"/>
    <mergeCell ref="F45:F46"/>
    <mergeCell ref="I45:I46"/>
    <mergeCell ref="F18:F20"/>
    <mergeCell ref="A24:A25"/>
    <mergeCell ref="C24:C25"/>
    <mergeCell ref="D24:D25"/>
    <mergeCell ref="E24:E25"/>
    <mergeCell ref="F24:F25"/>
    <mergeCell ref="A18:A20"/>
    <mergeCell ref="B18:B20"/>
    <mergeCell ref="C18:C20"/>
    <mergeCell ref="D18:D20"/>
    <mergeCell ref="E18:E20"/>
    <mergeCell ref="G18:G20"/>
    <mergeCell ref="H18:H20"/>
    <mergeCell ref="I18:I20"/>
    <mergeCell ref="G1:I2"/>
    <mergeCell ref="A12:A13"/>
    <mergeCell ref="B12:B13"/>
    <mergeCell ref="C12:C13"/>
    <mergeCell ref="D12:D13"/>
    <mergeCell ref="E12:E13"/>
    <mergeCell ref="G12:G13"/>
    <mergeCell ref="F12:F13"/>
    <mergeCell ref="A3:D3"/>
    <mergeCell ref="B4:C4"/>
    <mergeCell ref="G3:J3"/>
    <mergeCell ref="H12:H13"/>
    <mergeCell ref="J12:J13"/>
    <mergeCell ref="I12:I13"/>
    <mergeCell ref="H4:J4"/>
    <mergeCell ref="A7:J7"/>
  </mergeCells>
  <pageMargins left="0.7" right="0.7" top="0.75" bottom="0.75" header="0.3" footer="0.3"/>
  <pageSetup paperSize="9" scale="7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workbookViewId="0">
      <selection activeCell="I38" sqref="I38"/>
    </sheetView>
  </sheetViews>
  <sheetFormatPr defaultRowHeight="15" x14ac:dyDescent="0.25"/>
  <cols>
    <col min="1" max="1" width="4.42578125" customWidth="1"/>
    <col min="2" max="2" width="25.85546875" style="13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18.75" customHeight="1" x14ac:dyDescent="0.25">
      <c r="A1" s="47"/>
      <c r="B1" s="71"/>
      <c r="C1" s="71"/>
      <c r="D1" s="47"/>
      <c r="E1" s="47"/>
      <c r="F1" s="49"/>
      <c r="G1" s="162"/>
      <c r="H1" s="162"/>
      <c r="I1" s="162"/>
      <c r="J1" s="72" t="s">
        <v>210</v>
      </c>
    </row>
    <row r="2" spans="1:10" ht="15.75" x14ac:dyDescent="0.25">
      <c r="A2" s="47"/>
      <c r="B2" s="71"/>
      <c r="C2" s="71"/>
      <c r="D2" s="47"/>
      <c r="E2" s="47"/>
      <c r="F2" s="50"/>
      <c r="G2" s="162"/>
      <c r="H2" s="162"/>
      <c r="I2" s="162"/>
      <c r="J2" s="47"/>
    </row>
    <row r="3" spans="1:10" ht="66.75" customHeight="1" x14ac:dyDescent="0.25">
      <c r="A3" s="169" t="s">
        <v>196</v>
      </c>
      <c r="B3" s="169"/>
      <c r="C3" s="169"/>
      <c r="D3" s="169"/>
      <c r="E3" s="47"/>
      <c r="F3" s="50"/>
      <c r="G3" s="170" t="s">
        <v>329</v>
      </c>
      <c r="H3" s="170"/>
      <c r="I3" s="170"/>
      <c r="J3" s="170"/>
    </row>
    <row r="4" spans="1:10" ht="19.5" customHeight="1" x14ac:dyDescent="0.25">
      <c r="A4" s="47"/>
      <c r="B4" s="167" t="s">
        <v>202</v>
      </c>
      <c r="C4" s="167"/>
      <c r="D4" s="47"/>
      <c r="E4" s="47"/>
      <c r="F4" s="50"/>
      <c r="G4" s="50"/>
      <c r="H4" s="171" t="s">
        <v>52</v>
      </c>
      <c r="I4" s="171"/>
      <c r="J4" s="171"/>
    </row>
    <row r="5" spans="1:10" ht="19.5" customHeight="1" x14ac:dyDescent="0.25">
      <c r="A5" s="47"/>
      <c r="B5" s="71"/>
      <c r="C5" s="71"/>
      <c r="D5" s="47"/>
      <c r="E5" s="47"/>
      <c r="F5" s="50"/>
      <c r="G5" s="50"/>
      <c r="H5" s="72"/>
      <c r="I5" s="72"/>
      <c r="J5" s="72"/>
    </row>
    <row r="6" spans="1:10" ht="19.5" customHeight="1" x14ac:dyDescent="0.25">
      <c r="A6" s="47"/>
      <c r="B6" s="71"/>
      <c r="C6" s="71"/>
      <c r="D6" s="47"/>
      <c r="E6" s="47"/>
      <c r="F6" s="50"/>
      <c r="G6" s="50"/>
      <c r="H6" s="72"/>
      <c r="I6" s="72"/>
      <c r="J6" s="72"/>
    </row>
    <row r="7" spans="1:10" ht="15.75" x14ac:dyDescent="0.25">
      <c r="A7" s="167" t="s">
        <v>184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4.25" customHeight="1" x14ac:dyDescent="0.25">
      <c r="A8" s="167" t="s">
        <v>180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5.75" hidden="1" x14ac:dyDescent="0.25">
      <c r="A9" s="47"/>
      <c r="B9" s="78"/>
      <c r="C9" s="47"/>
      <c r="D9" s="47"/>
      <c r="E9" s="47"/>
      <c r="F9" s="47"/>
      <c r="G9" s="47"/>
      <c r="H9" s="47"/>
      <c r="I9" s="47"/>
      <c r="J9" s="47"/>
    </row>
    <row r="10" spans="1:10" ht="28.5" customHeight="1" x14ac:dyDescent="0.25">
      <c r="A10" s="168" t="s">
        <v>127</v>
      </c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6.5" thickBot="1" x14ac:dyDescent="0.3">
      <c r="A11" s="47"/>
      <c r="B11" s="78"/>
      <c r="C11" s="47"/>
      <c r="D11" s="47"/>
      <c r="E11" s="47"/>
      <c r="F11" s="47"/>
      <c r="G11" s="47"/>
      <c r="H11" s="47"/>
      <c r="I11" s="47"/>
      <c r="J11" s="47"/>
    </row>
    <row r="12" spans="1:10" ht="25.5" customHeight="1" x14ac:dyDescent="0.25">
      <c r="A12" s="156"/>
      <c r="B12" s="163"/>
      <c r="C12" s="156" t="s">
        <v>307</v>
      </c>
      <c r="D12" s="156" t="s">
        <v>2</v>
      </c>
      <c r="E12" s="156" t="s">
        <v>3</v>
      </c>
      <c r="F12" s="156" t="s">
        <v>175</v>
      </c>
      <c r="G12" s="156" t="s">
        <v>120</v>
      </c>
      <c r="H12" s="156" t="s">
        <v>121</v>
      </c>
      <c r="I12" s="156" t="s">
        <v>176</v>
      </c>
      <c r="J12" s="156" t="s">
        <v>122</v>
      </c>
    </row>
    <row r="13" spans="1:10" ht="68.25" customHeight="1" thickBot="1" x14ac:dyDescent="0.3">
      <c r="A13" s="157"/>
      <c r="B13" s="164"/>
      <c r="C13" s="157"/>
      <c r="D13" s="157"/>
      <c r="E13" s="157"/>
      <c r="F13" s="157"/>
      <c r="G13" s="157"/>
      <c r="H13" s="157"/>
      <c r="I13" s="157"/>
      <c r="J13" s="157"/>
    </row>
    <row r="14" spans="1:10" ht="16.5" thickBot="1" x14ac:dyDescent="0.3">
      <c r="A14" s="75">
        <v>1</v>
      </c>
      <c r="B14" s="46" t="s">
        <v>278</v>
      </c>
      <c r="C14" s="10">
        <v>1</v>
      </c>
      <c r="D14" s="10">
        <v>8071</v>
      </c>
      <c r="E14" s="10">
        <f>D14*10%</f>
        <v>807.1</v>
      </c>
      <c r="F14" s="10">
        <f>D14+E14</f>
        <v>8878.1</v>
      </c>
      <c r="G14" s="10">
        <f>F14*30%</f>
        <v>2663.43</v>
      </c>
      <c r="H14" s="10"/>
      <c r="I14" s="10">
        <f>D14+E14+G14+H14</f>
        <v>11541.53</v>
      </c>
      <c r="J14" s="8">
        <f>I14*C14</f>
        <v>11541.53</v>
      </c>
    </row>
    <row r="15" spans="1:10" ht="15.75" customHeight="1" x14ac:dyDescent="0.25">
      <c r="A15" s="156">
        <v>2</v>
      </c>
      <c r="B15" s="163" t="s">
        <v>284</v>
      </c>
      <c r="C15" s="158">
        <v>1</v>
      </c>
      <c r="D15" s="158">
        <v>7667</v>
      </c>
      <c r="E15" s="158">
        <f>D15*10%</f>
        <v>766.7</v>
      </c>
      <c r="F15" s="158">
        <f>D15+E15</f>
        <v>8433.7000000000007</v>
      </c>
      <c r="G15" s="158">
        <f>F15*30%</f>
        <v>2530.11</v>
      </c>
      <c r="H15" s="158"/>
      <c r="I15" s="158">
        <f>F15+G15</f>
        <v>10963.810000000001</v>
      </c>
      <c r="J15" s="154">
        <f>I15*C15</f>
        <v>10963.810000000001</v>
      </c>
    </row>
    <row r="16" spans="1:10" x14ac:dyDescent="0.25">
      <c r="A16" s="165"/>
      <c r="B16" s="166"/>
      <c r="C16" s="160"/>
      <c r="D16" s="160"/>
      <c r="E16" s="160"/>
      <c r="F16" s="160"/>
      <c r="G16" s="160"/>
      <c r="H16" s="160"/>
      <c r="I16" s="160"/>
      <c r="J16" s="161"/>
    </row>
    <row r="17" spans="1:10" ht="16.5" customHeight="1" thickBot="1" x14ac:dyDescent="0.3">
      <c r="A17" s="157"/>
      <c r="B17" s="164"/>
      <c r="C17" s="159"/>
      <c r="D17" s="159"/>
      <c r="E17" s="159"/>
      <c r="F17" s="159"/>
      <c r="G17" s="159"/>
      <c r="H17" s="159"/>
      <c r="I17" s="159"/>
      <c r="J17" s="155"/>
    </row>
    <row r="18" spans="1:10" ht="15" customHeight="1" x14ac:dyDescent="0.25">
      <c r="A18" s="156">
        <v>3</v>
      </c>
      <c r="B18" s="163" t="s">
        <v>283</v>
      </c>
      <c r="C18" s="158">
        <v>0.5</v>
      </c>
      <c r="D18" s="158">
        <v>7667</v>
      </c>
      <c r="E18" s="158">
        <f>D18*10%</f>
        <v>766.7</v>
      </c>
      <c r="F18" s="158">
        <f>D18+E18</f>
        <v>8433.7000000000007</v>
      </c>
      <c r="G18" s="158">
        <f>F18*30%</f>
        <v>2530.11</v>
      </c>
      <c r="H18" s="158"/>
      <c r="I18" s="158">
        <f>F18+G18</f>
        <v>10963.810000000001</v>
      </c>
      <c r="J18" s="154">
        <f>I18*C18</f>
        <v>5481.9050000000007</v>
      </c>
    </row>
    <row r="19" spans="1:10" ht="15" customHeight="1" x14ac:dyDescent="0.25">
      <c r="A19" s="165"/>
      <c r="B19" s="166"/>
      <c r="C19" s="160"/>
      <c r="D19" s="160"/>
      <c r="E19" s="160"/>
      <c r="F19" s="160"/>
      <c r="G19" s="160"/>
      <c r="H19" s="160"/>
      <c r="I19" s="160"/>
      <c r="J19" s="161"/>
    </row>
    <row r="20" spans="1:10" ht="15.75" customHeight="1" thickBot="1" x14ac:dyDescent="0.3">
      <c r="A20" s="157"/>
      <c r="B20" s="164"/>
      <c r="C20" s="159"/>
      <c r="D20" s="159"/>
      <c r="E20" s="159"/>
      <c r="F20" s="159"/>
      <c r="G20" s="159"/>
      <c r="H20" s="159"/>
      <c r="I20" s="159"/>
      <c r="J20" s="155"/>
    </row>
    <row r="21" spans="1:10" ht="16.5" thickBot="1" x14ac:dyDescent="0.3">
      <c r="A21" s="75">
        <v>4</v>
      </c>
      <c r="B21" s="46" t="s">
        <v>8</v>
      </c>
      <c r="C21" s="10">
        <v>0.5</v>
      </c>
      <c r="D21" s="10">
        <v>6133</v>
      </c>
      <c r="E21" s="10">
        <f>D21*10%</f>
        <v>613.30000000000007</v>
      </c>
      <c r="F21" s="10">
        <f>D21+E21</f>
        <v>6746.3</v>
      </c>
      <c r="G21" s="10">
        <f>F21*30%</f>
        <v>2023.8899999999999</v>
      </c>
      <c r="H21" s="10"/>
      <c r="I21" s="10">
        <f>F21+G21</f>
        <v>8770.19</v>
      </c>
      <c r="J21" s="8">
        <f>I21*C21</f>
        <v>4385.0950000000003</v>
      </c>
    </row>
    <row r="22" spans="1:10" ht="32.25" thickBot="1" x14ac:dyDescent="0.3">
      <c r="A22" s="75">
        <v>5</v>
      </c>
      <c r="B22" s="46" t="s">
        <v>9</v>
      </c>
      <c r="C22" s="10">
        <v>1</v>
      </c>
      <c r="D22" s="10">
        <v>4745</v>
      </c>
      <c r="E22" s="10"/>
      <c r="F22" s="10"/>
      <c r="G22" s="10"/>
      <c r="H22" s="10"/>
      <c r="I22" s="10">
        <f>D22</f>
        <v>4745</v>
      </c>
      <c r="J22" s="8">
        <f>D22*C22</f>
        <v>4745</v>
      </c>
    </row>
    <row r="23" spans="1:10" ht="23.25" customHeight="1" x14ac:dyDescent="0.25">
      <c r="A23" s="156">
        <v>6</v>
      </c>
      <c r="B23" s="163" t="s">
        <v>41</v>
      </c>
      <c r="C23" s="158">
        <v>0.5</v>
      </c>
      <c r="D23" s="158">
        <v>7001</v>
      </c>
      <c r="E23" s="158">
        <f>D23*10%</f>
        <v>700.1</v>
      </c>
      <c r="F23" s="158">
        <f t="shared" ref="F23" si="0">D23+E23</f>
        <v>7701.1</v>
      </c>
      <c r="G23" s="158">
        <f>F23*30%</f>
        <v>2310.33</v>
      </c>
      <c r="H23" s="158"/>
      <c r="I23" s="158">
        <f>F23+G23</f>
        <v>10011.43</v>
      </c>
      <c r="J23" s="154">
        <f>C23*I23</f>
        <v>5005.7150000000001</v>
      </c>
    </row>
    <row r="24" spans="1:10" ht="10.5" customHeight="1" thickBot="1" x14ac:dyDescent="0.3">
      <c r="A24" s="157"/>
      <c r="B24" s="164"/>
      <c r="C24" s="159"/>
      <c r="D24" s="159"/>
      <c r="E24" s="159"/>
      <c r="F24" s="159"/>
      <c r="G24" s="159"/>
      <c r="H24" s="159"/>
      <c r="I24" s="159"/>
      <c r="J24" s="155"/>
    </row>
    <row r="25" spans="1:10" ht="36.75" hidden="1" customHeight="1" thickBot="1" x14ac:dyDescent="0.3">
      <c r="A25" s="75">
        <v>7</v>
      </c>
      <c r="B25" s="46" t="s">
        <v>33</v>
      </c>
      <c r="C25" s="10">
        <v>0</v>
      </c>
      <c r="D25" s="10">
        <v>0</v>
      </c>
      <c r="E25" s="10">
        <f>D25*10%</f>
        <v>0</v>
      </c>
      <c r="F25" s="10">
        <v>0</v>
      </c>
      <c r="G25" s="10">
        <f>F25*30%</f>
        <v>0</v>
      </c>
      <c r="H25" s="10"/>
      <c r="I25" s="10">
        <f>F25+G25</f>
        <v>0</v>
      </c>
      <c r="J25" s="8">
        <f>I25*C25</f>
        <v>0</v>
      </c>
    </row>
    <row r="26" spans="1:10" ht="16.5" thickBot="1" x14ac:dyDescent="0.3">
      <c r="A26" s="75">
        <v>7</v>
      </c>
      <c r="B26" s="46" t="s">
        <v>44</v>
      </c>
      <c r="C26" s="10">
        <v>0.5</v>
      </c>
      <c r="D26" s="10">
        <v>3934</v>
      </c>
      <c r="E26" s="10"/>
      <c r="F26" s="10"/>
      <c r="G26" s="10"/>
      <c r="H26" s="10"/>
      <c r="I26" s="10">
        <f>D26+E24+G26</f>
        <v>3934</v>
      </c>
      <c r="J26" s="8">
        <f>C26*I26</f>
        <v>1967</v>
      </c>
    </row>
    <row r="27" spans="1:10" ht="16.5" hidden="1" thickBot="1" x14ac:dyDescent="0.3">
      <c r="A27" s="75"/>
      <c r="B27" s="46"/>
      <c r="C27" s="10">
        <v>0</v>
      </c>
      <c r="D27" s="10">
        <v>0</v>
      </c>
      <c r="E27" s="10"/>
      <c r="F27" s="10"/>
      <c r="G27" s="10">
        <f t="shared" ref="G27:G41" si="1">F27*30%</f>
        <v>0</v>
      </c>
      <c r="H27" s="10">
        <f>D27*10%</f>
        <v>0</v>
      </c>
      <c r="I27" s="10">
        <f>D27+H27</f>
        <v>0</v>
      </c>
      <c r="J27" s="8">
        <f t="shared" ref="J27:J43" si="2">C27*I27</f>
        <v>0</v>
      </c>
    </row>
    <row r="28" spans="1:10" ht="16.5" thickBot="1" x14ac:dyDescent="0.3">
      <c r="A28" s="75">
        <v>8</v>
      </c>
      <c r="B28" s="46" t="s">
        <v>282</v>
      </c>
      <c r="C28" s="10">
        <v>1</v>
      </c>
      <c r="D28" s="10">
        <v>6133</v>
      </c>
      <c r="E28" s="10"/>
      <c r="F28" s="10">
        <f>D28+E28</f>
        <v>6133</v>
      </c>
      <c r="G28" s="10">
        <f t="shared" si="1"/>
        <v>1839.8999999999999</v>
      </c>
      <c r="H28" s="10"/>
      <c r="I28" s="10">
        <f>F28+G28</f>
        <v>7972.9</v>
      </c>
      <c r="J28" s="8">
        <f t="shared" si="2"/>
        <v>7972.9</v>
      </c>
    </row>
    <row r="29" spans="1:10" ht="32.25" hidden="1" thickBot="1" x14ac:dyDescent="0.3">
      <c r="A29" s="75">
        <v>10</v>
      </c>
      <c r="B29" s="46" t="s">
        <v>39</v>
      </c>
      <c r="C29" s="10">
        <v>0</v>
      </c>
      <c r="D29" s="10">
        <v>0</v>
      </c>
      <c r="E29" s="10">
        <v>0</v>
      </c>
      <c r="F29" s="10">
        <f>D29+E29</f>
        <v>0</v>
      </c>
      <c r="G29" s="10">
        <f t="shared" si="1"/>
        <v>0</v>
      </c>
      <c r="H29" s="10"/>
      <c r="I29" s="10">
        <f>F29+G29</f>
        <v>0</v>
      </c>
      <c r="J29" s="8">
        <f t="shared" si="2"/>
        <v>0</v>
      </c>
    </row>
    <row r="30" spans="1:10" ht="32.25" thickBot="1" x14ac:dyDescent="0.3">
      <c r="A30" s="75">
        <v>9</v>
      </c>
      <c r="B30" s="46" t="s">
        <v>40</v>
      </c>
      <c r="C30" s="10">
        <v>0.5</v>
      </c>
      <c r="D30" s="10">
        <v>7001</v>
      </c>
      <c r="E30" s="10">
        <f>D30*10%</f>
        <v>700.1</v>
      </c>
      <c r="F30" s="10">
        <f>D30+E30</f>
        <v>7701.1</v>
      </c>
      <c r="G30" s="10">
        <f t="shared" si="1"/>
        <v>2310.33</v>
      </c>
      <c r="H30" s="10"/>
      <c r="I30" s="10">
        <f>F30+G30</f>
        <v>10011.43</v>
      </c>
      <c r="J30" s="8">
        <f t="shared" si="2"/>
        <v>5005.7150000000001</v>
      </c>
    </row>
    <row r="31" spans="1:10" ht="57" customHeight="1" thickBot="1" x14ac:dyDescent="0.3">
      <c r="A31" s="75">
        <v>10</v>
      </c>
      <c r="B31" s="46" t="s">
        <v>16</v>
      </c>
      <c r="C31" s="10">
        <v>0.5</v>
      </c>
      <c r="D31" s="10">
        <v>3934</v>
      </c>
      <c r="E31" s="10"/>
      <c r="F31" s="10"/>
      <c r="G31" s="10"/>
      <c r="H31" s="10"/>
      <c r="I31" s="10">
        <f>D31</f>
        <v>3934</v>
      </c>
      <c r="J31" s="8">
        <f>D31*C31</f>
        <v>1967</v>
      </c>
    </row>
    <row r="32" spans="1:10" ht="16.5" hidden="1" thickBot="1" x14ac:dyDescent="0.3">
      <c r="A32" s="75"/>
      <c r="B32" s="46"/>
      <c r="C32" s="10">
        <v>0</v>
      </c>
      <c r="D32" s="10">
        <v>0</v>
      </c>
      <c r="E32" s="10"/>
      <c r="F32" s="10"/>
      <c r="G32" s="10">
        <f t="shared" si="1"/>
        <v>0</v>
      </c>
      <c r="H32" s="10"/>
      <c r="I32" s="10"/>
      <c r="J32" s="8">
        <f>D32*C32</f>
        <v>0</v>
      </c>
    </row>
    <row r="33" spans="1:10" ht="16.5" thickBot="1" x14ac:dyDescent="0.3">
      <c r="A33" s="75">
        <v>11</v>
      </c>
      <c r="B33" s="46" t="s">
        <v>18</v>
      </c>
      <c r="C33" s="10">
        <v>1</v>
      </c>
      <c r="D33" s="10">
        <v>5005</v>
      </c>
      <c r="E33" s="10"/>
      <c r="F33" s="10"/>
      <c r="G33" s="10">
        <f>D33*30%</f>
        <v>1501.5</v>
      </c>
      <c r="H33" s="10"/>
      <c r="I33" s="10">
        <f>D33+G33</f>
        <v>6506.5</v>
      </c>
      <c r="J33" s="8">
        <f t="shared" si="2"/>
        <v>6506.5</v>
      </c>
    </row>
    <row r="34" spans="1:10" ht="16.5" thickBot="1" x14ac:dyDescent="0.3">
      <c r="A34" s="75">
        <v>12</v>
      </c>
      <c r="B34" s="46" t="s">
        <v>19</v>
      </c>
      <c r="C34" s="10">
        <v>2</v>
      </c>
      <c r="D34" s="10">
        <v>4195</v>
      </c>
      <c r="E34" s="10"/>
      <c r="F34" s="10"/>
      <c r="G34" s="10"/>
      <c r="H34" s="10">
        <f>D34*12%</f>
        <v>503.4</v>
      </c>
      <c r="I34" s="10">
        <f>D34+H34</f>
        <v>4698.3999999999996</v>
      </c>
      <c r="J34" s="8">
        <f t="shared" si="2"/>
        <v>9396.7999999999993</v>
      </c>
    </row>
    <row r="35" spans="1:10" ht="16.5" hidden="1" thickBot="1" x14ac:dyDescent="0.3">
      <c r="A35" s="75">
        <v>15</v>
      </c>
      <c r="B35" s="46" t="s">
        <v>20</v>
      </c>
      <c r="C35" s="10">
        <v>0</v>
      </c>
      <c r="D35" s="12">
        <v>0</v>
      </c>
      <c r="E35" s="10"/>
      <c r="F35" s="10"/>
      <c r="G35" s="10">
        <f t="shared" si="1"/>
        <v>0</v>
      </c>
      <c r="H35" s="10">
        <f>D35*12%</f>
        <v>0</v>
      </c>
      <c r="I35" s="10">
        <f>D35+H35</f>
        <v>0</v>
      </c>
      <c r="J35" s="8">
        <f t="shared" si="2"/>
        <v>0</v>
      </c>
    </row>
    <row r="36" spans="1:10" ht="16.5" hidden="1" thickBot="1" x14ac:dyDescent="0.3">
      <c r="A36" s="75">
        <v>16</v>
      </c>
      <c r="B36" s="46" t="s">
        <v>21</v>
      </c>
      <c r="C36" s="10">
        <v>0</v>
      </c>
      <c r="D36" s="10">
        <v>0</v>
      </c>
      <c r="E36" s="10"/>
      <c r="F36" s="10"/>
      <c r="G36" s="10">
        <f t="shared" si="1"/>
        <v>0</v>
      </c>
      <c r="H36" s="10"/>
      <c r="I36" s="10"/>
      <c r="J36" s="8">
        <f>D36*C36</f>
        <v>0</v>
      </c>
    </row>
    <row r="37" spans="1:10" ht="16.5" thickBot="1" x14ac:dyDescent="0.3">
      <c r="A37" s="75">
        <v>13</v>
      </c>
      <c r="B37" s="46" t="s">
        <v>22</v>
      </c>
      <c r="C37" s="10">
        <v>2</v>
      </c>
      <c r="D37" s="10">
        <v>2893</v>
      </c>
      <c r="E37" s="10"/>
      <c r="F37" s="10"/>
      <c r="G37" s="10"/>
      <c r="H37" s="10"/>
      <c r="I37" s="10">
        <f>D37</f>
        <v>2893</v>
      </c>
      <c r="J37" s="8">
        <f>D37*C37</f>
        <v>5786</v>
      </c>
    </row>
    <row r="38" spans="1:10" ht="48" thickBot="1" x14ac:dyDescent="0.3">
      <c r="A38" s="75">
        <v>14</v>
      </c>
      <c r="B38" s="46" t="s">
        <v>23</v>
      </c>
      <c r="C38" s="10">
        <v>3</v>
      </c>
      <c r="D38" s="10">
        <v>2893</v>
      </c>
      <c r="E38" s="10"/>
      <c r="F38" s="10"/>
      <c r="G38" s="10"/>
      <c r="H38" s="10">
        <f>D38*10%</f>
        <v>289.3</v>
      </c>
      <c r="I38" s="10">
        <f>D38+H38</f>
        <v>3182.3</v>
      </c>
      <c r="J38" s="8">
        <f t="shared" si="2"/>
        <v>9546.9000000000015</v>
      </c>
    </row>
    <row r="39" spans="1:10" ht="32.25" thickBot="1" x14ac:dyDescent="0.3">
      <c r="A39" s="75">
        <v>15</v>
      </c>
      <c r="B39" s="46" t="s">
        <v>61</v>
      </c>
      <c r="C39" s="10">
        <v>0.75</v>
      </c>
      <c r="D39" s="10">
        <v>7001</v>
      </c>
      <c r="E39" s="10">
        <f>D39*10%</f>
        <v>700.1</v>
      </c>
      <c r="F39" s="10">
        <f>D39+E39</f>
        <v>7701.1</v>
      </c>
      <c r="G39" s="10">
        <f t="shared" si="1"/>
        <v>2310.33</v>
      </c>
      <c r="H39" s="10"/>
      <c r="I39" s="10">
        <f>F39+G39</f>
        <v>10011.43</v>
      </c>
      <c r="J39" s="8">
        <f t="shared" si="2"/>
        <v>7508.5725000000002</v>
      </c>
    </row>
    <row r="40" spans="1:10" ht="16.5" thickBot="1" x14ac:dyDescent="0.3">
      <c r="A40" s="75">
        <v>16</v>
      </c>
      <c r="B40" s="46" t="s">
        <v>42</v>
      </c>
      <c r="C40" s="10">
        <v>1.5</v>
      </c>
      <c r="D40" s="10">
        <v>7001</v>
      </c>
      <c r="E40" s="10">
        <f t="shared" ref="E40:E41" si="3">D40*10%</f>
        <v>700.1</v>
      </c>
      <c r="F40" s="10">
        <f t="shared" ref="F40:F41" si="4">D40+E40</f>
        <v>7701.1</v>
      </c>
      <c r="G40" s="10">
        <f t="shared" si="1"/>
        <v>2310.33</v>
      </c>
      <c r="H40" s="10"/>
      <c r="I40" s="10">
        <f t="shared" ref="I40:I41" si="5">F40+G40</f>
        <v>10011.43</v>
      </c>
      <c r="J40" s="8">
        <f t="shared" si="2"/>
        <v>15017.145</v>
      </c>
    </row>
    <row r="41" spans="1:10" ht="25.5" customHeight="1" thickBot="1" x14ac:dyDescent="0.3">
      <c r="A41" s="75">
        <v>17</v>
      </c>
      <c r="B41" s="46" t="s">
        <v>312</v>
      </c>
      <c r="C41" s="10">
        <v>0.25</v>
      </c>
      <c r="D41" s="10">
        <v>6133</v>
      </c>
      <c r="E41" s="10">
        <f t="shared" si="3"/>
        <v>613.30000000000007</v>
      </c>
      <c r="F41" s="10">
        <f t="shared" si="4"/>
        <v>6746.3</v>
      </c>
      <c r="G41" s="10">
        <f t="shared" si="1"/>
        <v>2023.8899999999999</v>
      </c>
      <c r="H41" s="10"/>
      <c r="I41" s="10">
        <f t="shared" si="5"/>
        <v>8770.19</v>
      </c>
      <c r="J41" s="8">
        <f t="shared" si="2"/>
        <v>2192.5475000000001</v>
      </c>
    </row>
    <row r="42" spans="1:10" ht="27" customHeight="1" thickBot="1" x14ac:dyDescent="0.3">
      <c r="A42" s="75">
        <v>18</v>
      </c>
      <c r="B42" s="46" t="s">
        <v>70</v>
      </c>
      <c r="C42" s="10">
        <v>1</v>
      </c>
      <c r="D42" s="10">
        <v>4195</v>
      </c>
      <c r="E42" s="10"/>
      <c r="F42" s="10"/>
      <c r="G42" s="10"/>
      <c r="H42" s="10">
        <f>D42*10%</f>
        <v>419.5</v>
      </c>
      <c r="I42" s="10">
        <f>D42+H42</f>
        <v>4614.5</v>
      </c>
      <c r="J42" s="8">
        <f t="shared" si="2"/>
        <v>4614.5</v>
      </c>
    </row>
    <row r="43" spans="1:10" ht="16.5" hidden="1" thickBot="1" x14ac:dyDescent="0.3">
      <c r="A43" s="75"/>
      <c r="B43" s="46"/>
      <c r="C43" s="10">
        <v>0</v>
      </c>
      <c r="D43" s="10">
        <v>0</v>
      </c>
      <c r="E43" s="10"/>
      <c r="F43" s="10"/>
      <c r="G43" s="10" t="s">
        <v>28</v>
      </c>
      <c r="H43" s="10">
        <f>D43*12%</f>
        <v>0</v>
      </c>
      <c r="I43" s="10">
        <f>D43+H43</f>
        <v>0</v>
      </c>
      <c r="J43" s="8">
        <f t="shared" si="2"/>
        <v>0</v>
      </c>
    </row>
    <row r="44" spans="1:10" s="14" customFormat="1" ht="15.75" customHeight="1" x14ac:dyDescent="0.25">
      <c r="A44" s="156"/>
      <c r="B44" s="163" t="s">
        <v>29</v>
      </c>
      <c r="C44" s="158">
        <f>C14+C15+C18+C21+C22+C23+C25+C26+C28+C27+C29+C30+C31+C33+C34+C35+C36+C37+C38+C39+C40+C41+C42</f>
        <v>18.5</v>
      </c>
      <c r="D44" s="158"/>
      <c r="E44" s="158"/>
      <c r="F44" s="158"/>
      <c r="G44" s="158"/>
      <c r="H44" s="158"/>
      <c r="I44" s="158"/>
      <c r="J44" s="154">
        <f>J14+J15+J18+J21+J22+J23+J25+J26+J27+J28+J29+J30+J31+J32+J33+J34+J35+J36+J37+J38+J39+J40+J41+J42+J43</f>
        <v>119604.63500000002</v>
      </c>
    </row>
    <row r="45" spans="1:10" s="14" customFormat="1" ht="15.75" thickBot="1" x14ac:dyDescent="0.3">
      <c r="A45" s="157"/>
      <c r="B45" s="164"/>
      <c r="C45" s="159"/>
      <c r="D45" s="159"/>
      <c r="E45" s="159"/>
      <c r="F45" s="159"/>
      <c r="G45" s="159"/>
      <c r="H45" s="159"/>
      <c r="I45" s="159"/>
      <c r="J45" s="155"/>
    </row>
    <row r="46" spans="1:10" s="14" customFormat="1" x14ac:dyDescent="0.25">
      <c r="A46"/>
      <c r="B46" s="13"/>
      <c r="C46"/>
      <c r="D46"/>
      <c r="E46"/>
      <c r="F46"/>
      <c r="G46"/>
      <c r="H46"/>
      <c r="I46"/>
      <c r="J46"/>
    </row>
    <row r="47" spans="1:10" s="14" customFormat="1" x14ac:dyDescent="0.25">
      <c r="B47" s="179"/>
      <c r="C47" s="179"/>
      <c r="D47" s="179"/>
      <c r="E47" s="179"/>
      <c r="F47" s="179"/>
      <c r="G47" s="179"/>
      <c r="H47" s="179"/>
      <c r="I47" s="179"/>
    </row>
    <row r="48" spans="1:10" s="14" customFormat="1" x14ac:dyDescent="0.25">
      <c r="B48" s="179"/>
      <c r="C48" s="179"/>
      <c r="D48" s="179"/>
      <c r="E48" s="179"/>
      <c r="F48" s="179"/>
      <c r="G48" s="179"/>
      <c r="H48" s="179"/>
      <c r="I48" s="179"/>
    </row>
    <row r="49" spans="1:10" s="14" customFormat="1" x14ac:dyDescent="0.25">
      <c r="B49" s="179"/>
      <c r="C49" s="179"/>
      <c r="D49" s="179"/>
      <c r="E49" s="179"/>
      <c r="F49" s="179"/>
      <c r="G49" s="179"/>
      <c r="H49" s="179"/>
      <c r="I49" s="179"/>
    </row>
    <row r="50" spans="1:10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x14ac:dyDescent="0.25">
      <c r="A53" s="4"/>
      <c r="B53" s="4"/>
      <c r="C53" s="4"/>
      <c r="D53" s="4"/>
      <c r="E53" s="4"/>
    </row>
    <row r="54" spans="1:10" x14ac:dyDescent="0.25">
      <c r="A54" s="4"/>
      <c r="B54" s="4"/>
      <c r="C54" s="4"/>
      <c r="D54" s="4"/>
      <c r="E54" s="4"/>
    </row>
  </sheetData>
  <mergeCells count="64">
    <mergeCell ref="B23:B24"/>
    <mergeCell ref="F44:F45"/>
    <mergeCell ref="I44:I45"/>
    <mergeCell ref="A7:J7"/>
    <mergeCell ref="A8:J8"/>
    <mergeCell ref="A10:J10"/>
    <mergeCell ref="A15:A17"/>
    <mergeCell ref="C15:C17"/>
    <mergeCell ref="D15:D17"/>
    <mergeCell ref="E15:E17"/>
    <mergeCell ref="F15:F17"/>
    <mergeCell ref="G15:G17"/>
    <mergeCell ref="H15:H17"/>
    <mergeCell ref="I15:I17"/>
    <mergeCell ref="J15:J17"/>
    <mergeCell ref="E18:E20"/>
    <mergeCell ref="A3:D3"/>
    <mergeCell ref="B4:C4"/>
    <mergeCell ref="G3:J3"/>
    <mergeCell ref="H4:J4"/>
    <mergeCell ref="B47:E47"/>
    <mergeCell ref="F47:I47"/>
    <mergeCell ref="A44:A45"/>
    <mergeCell ref="A23:A24"/>
    <mergeCell ref="G23:G24"/>
    <mergeCell ref="H23:H24"/>
    <mergeCell ref="J12:J13"/>
    <mergeCell ref="B15:B17"/>
    <mergeCell ref="A18:A20"/>
    <mergeCell ref="B18:B20"/>
    <mergeCell ref="C18:C20"/>
    <mergeCell ref="D18:D20"/>
    <mergeCell ref="J18:J20"/>
    <mergeCell ref="B48:E48"/>
    <mergeCell ref="F48:I48"/>
    <mergeCell ref="B49:E49"/>
    <mergeCell ref="F49:I49"/>
    <mergeCell ref="J23:J24"/>
    <mergeCell ref="B44:B45"/>
    <mergeCell ref="C44:C45"/>
    <mergeCell ref="D44:D45"/>
    <mergeCell ref="E44:E45"/>
    <mergeCell ref="G44:G45"/>
    <mergeCell ref="H44:H45"/>
    <mergeCell ref="J44:J45"/>
    <mergeCell ref="C23:C24"/>
    <mergeCell ref="D23:D24"/>
    <mergeCell ref="E23:E24"/>
    <mergeCell ref="I23:I24"/>
    <mergeCell ref="G1:I2"/>
    <mergeCell ref="A12:A13"/>
    <mergeCell ref="B12:B13"/>
    <mergeCell ref="C12:C13"/>
    <mergeCell ref="D12:D13"/>
    <mergeCell ref="E12:E13"/>
    <mergeCell ref="G12:G13"/>
    <mergeCell ref="H12:H13"/>
    <mergeCell ref="F12:F13"/>
    <mergeCell ref="I12:I13"/>
    <mergeCell ref="F18:F20"/>
    <mergeCell ref="G18:G20"/>
    <mergeCell ref="H18:H20"/>
    <mergeCell ref="I18:I20"/>
    <mergeCell ref="F23:F24"/>
  </mergeCells>
  <pageMargins left="0.7" right="0.7" top="0.75" bottom="0.75" header="0.3" footer="0.3"/>
  <pageSetup paperSize="9" scale="7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workbookViewId="0">
      <selection activeCell="K7" sqref="K7"/>
    </sheetView>
  </sheetViews>
  <sheetFormatPr defaultRowHeight="15" x14ac:dyDescent="0.25"/>
  <cols>
    <col min="1" max="1" width="4.42578125" customWidth="1"/>
    <col min="2" max="2" width="25.140625" style="16" customWidth="1"/>
    <col min="3" max="3" width="9.5703125" bestFit="1" customWidth="1"/>
    <col min="4" max="4" width="9.28515625" bestFit="1" customWidth="1"/>
    <col min="5" max="5" width="10.85546875" customWidth="1"/>
    <col min="6" max="6" width="9.42578125" customWidth="1"/>
    <col min="7" max="8" width="11.28515625" customWidth="1"/>
    <col min="9" max="9" width="10.28515625" customWidth="1"/>
    <col min="10" max="10" width="13.28515625" customWidth="1"/>
  </cols>
  <sheetData>
    <row r="1" spans="1:10" ht="20.25" customHeight="1" x14ac:dyDescent="0.25">
      <c r="A1" s="47"/>
      <c r="B1" s="78"/>
      <c r="C1" s="47"/>
      <c r="D1" s="47"/>
      <c r="E1" s="47"/>
      <c r="F1" s="49"/>
      <c r="G1" s="162"/>
      <c r="H1" s="162"/>
      <c r="I1" s="162"/>
      <c r="J1" s="72" t="s">
        <v>343</v>
      </c>
    </row>
    <row r="2" spans="1:10" ht="15.75" x14ac:dyDescent="0.25">
      <c r="A2" s="47"/>
      <c r="B2" s="78"/>
      <c r="C2" s="47"/>
      <c r="D2" s="47"/>
      <c r="E2" s="47"/>
      <c r="F2" s="50"/>
      <c r="G2" s="162"/>
      <c r="H2" s="162"/>
      <c r="I2" s="162"/>
      <c r="J2" s="47"/>
    </row>
    <row r="3" spans="1:10" ht="19.5" customHeight="1" x14ac:dyDescent="0.25">
      <c r="A3" s="47"/>
      <c r="B3" s="78"/>
      <c r="C3" s="47"/>
      <c r="D3" s="47"/>
      <c r="E3" s="47"/>
      <c r="F3" s="50"/>
      <c r="G3" s="50"/>
      <c r="H3" s="50"/>
      <c r="I3" s="50"/>
      <c r="J3" s="47"/>
    </row>
    <row r="4" spans="1:10" ht="15.75" x14ac:dyDescent="0.25">
      <c r="A4" s="167"/>
      <c r="B4" s="167"/>
      <c r="C4" s="167"/>
      <c r="D4" s="167"/>
      <c r="E4" s="167"/>
      <c r="F4" s="167"/>
      <c r="G4" s="167"/>
      <c r="H4" s="167"/>
      <c r="I4" s="167"/>
      <c r="J4" s="47"/>
    </row>
    <row r="5" spans="1:10" ht="12.75" hidden="1" customHeight="1" x14ac:dyDescent="0.25">
      <c r="A5" s="167"/>
      <c r="B5" s="167"/>
      <c r="C5" s="167"/>
      <c r="D5" s="167"/>
      <c r="E5" s="167"/>
      <c r="F5" s="167"/>
      <c r="G5" s="167"/>
      <c r="H5" s="167"/>
      <c r="I5" s="167"/>
      <c r="J5" s="47"/>
    </row>
    <row r="6" spans="1:10" ht="15.75" hidden="1" x14ac:dyDescent="0.25">
      <c r="A6" s="47"/>
      <c r="B6" s="78"/>
      <c r="C6" s="47"/>
      <c r="D6" s="47"/>
      <c r="E6" s="47"/>
      <c r="F6" s="47"/>
      <c r="G6" s="47"/>
      <c r="H6" s="47"/>
      <c r="I6" s="47"/>
      <c r="J6" s="47"/>
    </row>
    <row r="7" spans="1:10" ht="31.5" customHeight="1" x14ac:dyDescent="0.25">
      <c r="A7" s="168" t="s">
        <v>211</v>
      </c>
      <c r="B7" s="168"/>
      <c r="C7" s="168"/>
      <c r="D7" s="168"/>
      <c r="E7" s="168"/>
      <c r="F7" s="168"/>
      <c r="G7" s="168"/>
      <c r="H7" s="168"/>
      <c r="I7" s="168"/>
      <c r="J7" s="168"/>
    </row>
    <row r="8" spans="1:10" ht="16.5" thickBot="1" x14ac:dyDescent="0.3">
      <c r="A8" s="47"/>
      <c r="B8" s="78"/>
      <c r="C8" s="47"/>
      <c r="D8" s="47"/>
      <c r="E8" s="47"/>
      <c r="F8" s="47"/>
      <c r="G8" s="47"/>
      <c r="H8" s="47"/>
      <c r="I8" s="47"/>
      <c r="J8" s="47"/>
    </row>
    <row r="9" spans="1:10" ht="25.5" customHeight="1" x14ac:dyDescent="0.25">
      <c r="A9" s="156"/>
      <c r="B9" s="163"/>
      <c r="C9" s="156" t="s">
        <v>307</v>
      </c>
      <c r="D9" s="156" t="s">
        <v>2</v>
      </c>
      <c r="E9" s="156" t="s">
        <v>3</v>
      </c>
      <c r="F9" s="156" t="s">
        <v>175</v>
      </c>
      <c r="G9" s="156" t="s">
        <v>120</v>
      </c>
      <c r="H9" s="156" t="s">
        <v>121</v>
      </c>
      <c r="I9" s="156" t="s">
        <v>176</v>
      </c>
      <c r="J9" s="156" t="s">
        <v>122</v>
      </c>
    </row>
    <row r="10" spans="1:10" ht="62.25" customHeight="1" thickBot="1" x14ac:dyDescent="0.3">
      <c r="A10" s="157"/>
      <c r="B10" s="164"/>
      <c r="C10" s="157"/>
      <c r="D10" s="157"/>
      <c r="E10" s="157"/>
      <c r="F10" s="157"/>
      <c r="G10" s="157"/>
      <c r="H10" s="157"/>
      <c r="I10" s="157"/>
      <c r="J10" s="157"/>
    </row>
    <row r="11" spans="1:10" ht="32.25" thickBot="1" x14ac:dyDescent="0.3">
      <c r="A11" s="75">
        <v>1</v>
      </c>
      <c r="B11" s="46" t="s">
        <v>45</v>
      </c>
      <c r="C11" s="10">
        <v>1</v>
      </c>
      <c r="D11" s="10">
        <v>7464</v>
      </c>
      <c r="E11" s="10">
        <f>D11*10%</f>
        <v>746.40000000000009</v>
      </c>
      <c r="F11" s="10">
        <f>D11+E11</f>
        <v>8210.4</v>
      </c>
      <c r="G11" s="10">
        <f>F11*30%</f>
        <v>2463.12</v>
      </c>
      <c r="H11" s="10"/>
      <c r="I11" s="10">
        <f>D11+E11+G11+H11</f>
        <v>10673.52</v>
      </c>
      <c r="J11" s="8">
        <f>I11*C11</f>
        <v>10673.52</v>
      </c>
    </row>
    <row r="12" spans="1:10" ht="15.75" customHeight="1" thickBot="1" x14ac:dyDescent="0.3">
      <c r="A12" s="176">
        <v>2</v>
      </c>
      <c r="B12" s="177" t="s">
        <v>291</v>
      </c>
      <c r="C12" s="175">
        <v>0.5</v>
      </c>
      <c r="D12" s="175">
        <v>7091</v>
      </c>
      <c r="E12" s="175">
        <f>D12*10%</f>
        <v>709.1</v>
      </c>
      <c r="F12" s="175">
        <f>D12+E12</f>
        <v>7800.1</v>
      </c>
      <c r="G12" s="175">
        <f>F12*30%</f>
        <v>2340.0300000000002</v>
      </c>
      <c r="H12" s="175"/>
      <c r="I12" s="175">
        <f>F12+G12</f>
        <v>10140.130000000001</v>
      </c>
      <c r="J12" s="178">
        <f>I12*C12</f>
        <v>5070.0650000000005</v>
      </c>
    </row>
    <row r="13" spans="1:10" ht="15.75" thickBot="1" x14ac:dyDescent="0.3">
      <c r="A13" s="176"/>
      <c r="B13" s="177"/>
      <c r="C13" s="175"/>
      <c r="D13" s="175"/>
      <c r="E13" s="175"/>
      <c r="F13" s="175"/>
      <c r="G13" s="175"/>
      <c r="H13" s="175"/>
      <c r="I13" s="175"/>
      <c r="J13" s="178"/>
    </row>
    <row r="14" spans="1:10" ht="16.5" customHeight="1" thickBot="1" x14ac:dyDescent="0.3">
      <c r="A14" s="176"/>
      <c r="B14" s="177"/>
      <c r="C14" s="175"/>
      <c r="D14" s="175"/>
      <c r="E14" s="175"/>
      <c r="F14" s="175"/>
      <c r="G14" s="175"/>
      <c r="H14" s="175"/>
      <c r="I14" s="175"/>
      <c r="J14" s="178"/>
    </row>
    <row r="15" spans="1:10" ht="16.5" thickBot="1" x14ac:dyDescent="0.3">
      <c r="A15" s="82">
        <v>3</v>
      </c>
      <c r="B15" s="79" t="s">
        <v>8</v>
      </c>
      <c r="C15" s="81">
        <v>0.5</v>
      </c>
      <c r="D15" s="81">
        <v>6133</v>
      </c>
      <c r="E15" s="81">
        <f>D15*10%</f>
        <v>613.30000000000007</v>
      </c>
      <c r="F15" s="81">
        <f>D15+E15</f>
        <v>6746.3</v>
      </c>
      <c r="G15" s="81">
        <f>F15*30%</f>
        <v>2023.8899999999999</v>
      </c>
      <c r="H15" s="81"/>
      <c r="I15" s="81">
        <f>F15+G15</f>
        <v>8770.19</v>
      </c>
      <c r="J15" s="80">
        <f>I15*C15</f>
        <v>4385.0950000000003</v>
      </c>
    </row>
    <row r="16" spans="1:10" ht="32.25" thickBot="1" x14ac:dyDescent="0.3">
      <c r="A16" s="75">
        <v>4</v>
      </c>
      <c r="B16" s="46" t="s">
        <v>9</v>
      </c>
      <c r="C16" s="10">
        <v>0.5</v>
      </c>
      <c r="D16" s="10">
        <v>4745</v>
      </c>
      <c r="E16" s="10"/>
      <c r="F16" s="10"/>
      <c r="G16" s="10"/>
      <c r="H16" s="10"/>
      <c r="I16" s="10">
        <f>D16</f>
        <v>4745</v>
      </c>
      <c r="J16" s="8">
        <f>D16*C16</f>
        <v>2372.5</v>
      </c>
    </row>
    <row r="17" spans="1:10" ht="23.25" customHeight="1" x14ac:dyDescent="0.25">
      <c r="A17" s="156">
        <v>5</v>
      </c>
      <c r="B17" s="163" t="s">
        <v>41</v>
      </c>
      <c r="C17" s="158">
        <v>0.25</v>
      </c>
      <c r="D17" s="158">
        <v>7001</v>
      </c>
      <c r="E17" s="158">
        <f>D17*10%</f>
        <v>700.1</v>
      </c>
      <c r="F17" s="158">
        <f t="shared" ref="F17" si="0">D17+E17</f>
        <v>7701.1</v>
      </c>
      <c r="G17" s="158">
        <f>F17*30%</f>
        <v>2310.33</v>
      </c>
      <c r="H17" s="158"/>
      <c r="I17" s="158">
        <f>F17+G17</f>
        <v>10011.43</v>
      </c>
      <c r="J17" s="154">
        <f>C17*I17</f>
        <v>2502.8575000000001</v>
      </c>
    </row>
    <row r="18" spans="1:10" ht="10.5" customHeight="1" thickBot="1" x14ac:dyDescent="0.3">
      <c r="A18" s="157"/>
      <c r="B18" s="164"/>
      <c r="C18" s="159"/>
      <c r="D18" s="159"/>
      <c r="E18" s="159"/>
      <c r="F18" s="159"/>
      <c r="G18" s="159"/>
      <c r="H18" s="159"/>
      <c r="I18" s="159"/>
      <c r="J18" s="155"/>
    </row>
    <row r="19" spans="1:10" ht="27" hidden="1" customHeight="1" thickBot="1" x14ac:dyDescent="0.3">
      <c r="A19" s="75">
        <v>6</v>
      </c>
      <c r="B19" s="46" t="s">
        <v>33</v>
      </c>
      <c r="C19" s="10">
        <v>0</v>
      </c>
      <c r="D19" s="10">
        <v>0</v>
      </c>
      <c r="E19" s="10">
        <f>D19*10%</f>
        <v>0</v>
      </c>
      <c r="F19" s="10">
        <v>0</v>
      </c>
      <c r="G19" s="10">
        <f>F19*30%</f>
        <v>0</v>
      </c>
      <c r="H19" s="10"/>
      <c r="I19" s="10">
        <f>F19+G19</f>
        <v>0</v>
      </c>
      <c r="J19" s="8">
        <f>I19*C19</f>
        <v>0</v>
      </c>
    </row>
    <row r="20" spans="1:10" ht="16.5" hidden="1" thickBot="1" x14ac:dyDescent="0.3">
      <c r="A20" s="75">
        <v>7</v>
      </c>
      <c r="B20" s="46" t="s">
        <v>44</v>
      </c>
      <c r="C20" s="10">
        <v>0</v>
      </c>
      <c r="D20" s="10">
        <v>0</v>
      </c>
      <c r="E20" s="10"/>
      <c r="F20" s="10"/>
      <c r="G20" s="10">
        <f t="shared" ref="G20:G36" si="1">F20*30%</f>
        <v>0</v>
      </c>
      <c r="H20" s="10"/>
      <c r="I20" s="10">
        <f>D20+E18+G20</f>
        <v>0</v>
      </c>
      <c r="J20" s="8">
        <f>C20*I20</f>
        <v>0</v>
      </c>
    </row>
    <row r="21" spans="1:10" ht="16.5" hidden="1" thickBot="1" x14ac:dyDescent="0.3">
      <c r="A21" s="75"/>
      <c r="B21" s="46"/>
      <c r="C21" s="10">
        <v>0</v>
      </c>
      <c r="D21" s="10">
        <v>0</v>
      </c>
      <c r="E21" s="10"/>
      <c r="F21" s="10"/>
      <c r="G21" s="10">
        <f t="shared" si="1"/>
        <v>0</v>
      </c>
      <c r="H21" s="10">
        <f>D21*10%</f>
        <v>0</v>
      </c>
      <c r="I21" s="10">
        <f>D21+H21</f>
        <v>0</v>
      </c>
      <c r="J21" s="8">
        <f t="shared" ref="J21:J37" si="2">C21*I21</f>
        <v>0</v>
      </c>
    </row>
    <row r="22" spans="1:10" ht="16.5" thickBot="1" x14ac:dyDescent="0.3">
      <c r="A22" s="75">
        <v>6</v>
      </c>
      <c r="B22" s="46" t="s">
        <v>282</v>
      </c>
      <c r="C22" s="10">
        <v>0.5</v>
      </c>
      <c r="D22" s="10">
        <v>6133</v>
      </c>
      <c r="E22" s="10"/>
      <c r="F22" s="10">
        <f>D22+E22</f>
        <v>6133</v>
      </c>
      <c r="G22" s="10">
        <f t="shared" si="1"/>
        <v>1839.8999999999999</v>
      </c>
      <c r="H22" s="10"/>
      <c r="I22" s="10">
        <f>F22+G22</f>
        <v>7972.9</v>
      </c>
      <c r="J22" s="8">
        <f t="shared" si="2"/>
        <v>3986.45</v>
      </c>
    </row>
    <row r="23" spans="1:10" ht="32.25" hidden="1" thickBot="1" x14ac:dyDescent="0.3">
      <c r="A23" s="75">
        <v>9</v>
      </c>
      <c r="B23" s="46" t="s">
        <v>39</v>
      </c>
      <c r="C23" s="10">
        <v>0</v>
      </c>
      <c r="D23" s="10">
        <v>0</v>
      </c>
      <c r="E23" s="10">
        <v>0</v>
      </c>
      <c r="F23" s="10">
        <f>D23+E23</f>
        <v>0</v>
      </c>
      <c r="G23" s="10">
        <f t="shared" si="1"/>
        <v>0</v>
      </c>
      <c r="H23" s="10"/>
      <c r="I23" s="10">
        <f>F23+G23</f>
        <v>0</v>
      </c>
      <c r="J23" s="8">
        <f t="shared" si="2"/>
        <v>0</v>
      </c>
    </row>
    <row r="24" spans="1:10" ht="32.25" hidden="1" thickBot="1" x14ac:dyDescent="0.3">
      <c r="A24" s="75">
        <v>10</v>
      </c>
      <c r="B24" s="46" t="s">
        <v>40</v>
      </c>
      <c r="C24" s="10">
        <v>0</v>
      </c>
      <c r="D24" s="10">
        <v>0</v>
      </c>
      <c r="E24" s="10">
        <f>D24*10%</f>
        <v>0</v>
      </c>
      <c r="F24" s="10">
        <f>D24+E24</f>
        <v>0</v>
      </c>
      <c r="G24" s="10">
        <f t="shared" si="1"/>
        <v>0</v>
      </c>
      <c r="H24" s="10"/>
      <c r="I24" s="10">
        <f>F24+G24</f>
        <v>0</v>
      </c>
      <c r="J24" s="8">
        <f t="shared" si="2"/>
        <v>0</v>
      </c>
    </row>
    <row r="25" spans="1:10" ht="63" customHeight="1" thickBot="1" x14ac:dyDescent="0.3">
      <c r="A25" s="75">
        <v>7</v>
      </c>
      <c r="B25" s="46" t="s">
        <v>16</v>
      </c>
      <c r="C25" s="10">
        <v>0.5</v>
      </c>
      <c r="D25" s="10">
        <v>3934</v>
      </c>
      <c r="E25" s="10"/>
      <c r="F25" s="10"/>
      <c r="G25" s="10"/>
      <c r="H25" s="10"/>
      <c r="I25" s="10">
        <f>D25</f>
        <v>3934</v>
      </c>
      <c r="J25" s="8">
        <f>D25*C25</f>
        <v>1967</v>
      </c>
    </row>
    <row r="26" spans="1:10" ht="16.5" hidden="1" thickBot="1" x14ac:dyDescent="0.3">
      <c r="A26" s="75"/>
      <c r="B26" s="46"/>
      <c r="C26" s="10">
        <v>0</v>
      </c>
      <c r="D26" s="10">
        <v>0</v>
      </c>
      <c r="E26" s="10"/>
      <c r="F26" s="10"/>
      <c r="G26" s="10">
        <f t="shared" si="1"/>
        <v>0</v>
      </c>
      <c r="H26" s="10"/>
      <c r="I26" s="10"/>
      <c r="J26" s="8">
        <f>D26*C26</f>
        <v>0</v>
      </c>
    </row>
    <row r="27" spans="1:10" ht="16.5" thickBot="1" x14ac:dyDescent="0.3">
      <c r="A27" s="75">
        <v>8</v>
      </c>
      <c r="B27" s="46" t="s">
        <v>18</v>
      </c>
      <c r="C27" s="10">
        <v>0.5</v>
      </c>
      <c r="D27" s="10">
        <v>5005</v>
      </c>
      <c r="E27" s="10"/>
      <c r="F27" s="10"/>
      <c r="G27" s="10">
        <f>D27*30%</f>
        <v>1501.5</v>
      </c>
      <c r="H27" s="10"/>
      <c r="I27" s="10">
        <f>D27+G27</f>
        <v>6506.5</v>
      </c>
      <c r="J27" s="8">
        <f t="shared" si="2"/>
        <v>3253.25</v>
      </c>
    </row>
    <row r="28" spans="1:10" ht="16.5" thickBot="1" x14ac:dyDescent="0.3">
      <c r="A28" s="75">
        <v>9</v>
      </c>
      <c r="B28" s="46" t="s">
        <v>19</v>
      </c>
      <c r="C28" s="10">
        <v>1</v>
      </c>
      <c r="D28" s="10">
        <v>4195</v>
      </c>
      <c r="E28" s="10"/>
      <c r="F28" s="10"/>
      <c r="G28" s="10"/>
      <c r="H28" s="10">
        <f>D28*12%</f>
        <v>503.4</v>
      </c>
      <c r="I28" s="10">
        <f>D28+H28</f>
        <v>4698.3999999999996</v>
      </c>
      <c r="J28" s="8">
        <f t="shared" si="2"/>
        <v>4698.3999999999996</v>
      </c>
    </row>
    <row r="29" spans="1:10" ht="16.5" hidden="1" thickBot="1" x14ac:dyDescent="0.3">
      <c r="A29" s="75"/>
      <c r="B29" s="46"/>
      <c r="C29" s="10">
        <v>0</v>
      </c>
      <c r="D29" s="12">
        <v>0</v>
      </c>
      <c r="E29" s="10"/>
      <c r="F29" s="10"/>
      <c r="G29" s="10">
        <f t="shared" si="1"/>
        <v>0</v>
      </c>
      <c r="H29" s="10">
        <f>D29*12%</f>
        <v>0</v>
      </c>
      <c r="I29" s="10">
        <f>D29+H29</f>
        <v>0</v>
      </c>
      <c r="J29" s="8">
        <f t="shared" si="2"/>
        <v>0</v>
      </c>
    </row>
    <row r="30" spans="1:10" ht="16.5" hidden="1" thickBot="1" x14ac:dyDescent="0.3">
      <c r="A30" s="75"/>
      <c r="B30" s="46">
        <v>0</v>
      </c>
      <c r="C30" s="10">
        <v>0</v>
      </c>
      <c r="D30" s="10">
        <v>0</v>
      </c>
      <c r="E30" s="10"/>
      <c r="F30" s="10"/>
      <c r="G30" s="10">
        <f t="shared" si="1"/>
        <v>0</v>
      </c>
      <c r="H30" s="10"/>
      <c r="I30" s="10"/>
      <c r="J30" s="8">
        <f>D30*C30</f>
        <v>0</v>
      </c>
    </row>
    <row r="31" spans="1:10" ht="16.5" thickBot="1" x14ac:dyDescent="0.3">
      <c r="A31" s="75">
        <v>10</v>
      </c>
      <c r="B31" s="46" t="s">
        <v>22</v>
      </c>
      <c r="C31" s="10">
        <v>1.5</v>
      </c>
      <c r="D31" s="10">
        <v>2893</v>
      </c>
      <c r="E31" s="10"/>
      <c r="F31" s="10"/>
      <c r="G31" s="10"/>
      <c r="H31" s="10"/>
      <c r="I31" s="10">
        <f>D31</f>
        <v>2893</v>
      </c>
      <c r="J31" s="8">
        <f>D31*C31</f>
        <v>4339.5</v>
      </c>
    </row>
    <row r="32" spans="1:10" ht="48" thickBot="1" x14ac:dyDescent="0.3">
      <c r="A32" s="75">
        <v>11</v>
      </c>
      <c r="B32" s="46" t="s">
        <v>23</v>
      </c>
      <c r="C32" s="10">
        <v>2</v>
      </c>
      <c r="D32" s="10">
        <v>2893</v>
      </c>
      <c r="E32" s="10"/>
      <c r="F32" s="10"/>
      <c r="G32" s="10"/>
      <c r="H32" s="10">
        <f>D32*10%</f>
        <v>289.3</v>
      </c>
      <c r="I32" s="10">
        <f>D32+H32</f>
        <v>3182.3</v>
      </c>
      <c r="J32" s="8">
        <f t="shared" si="2"/>
        <v>6364.6</v>
      </c>
    </row>
    <row r="33" spans="1:10" ht="16.5" thickBot="1" x14ac:dyDescent="0.3">
      <c r="A33" s="75">
        <v>12</v>
      </c>
      <c r="B33" s="46" t="s">
        <v>24</v>
      </c>
      <c r="C33" s="10">
        <v>0.25</v>
      </c>
      <c r="D33" s="10">
        <v>7001</v>
      </c>
      <c r="E33" s="10">
        <f>D33*10%</f>
        <v>700.1</v>
      </c>
      <c r="F33" s="10">
        <f>D33+E33</f>
        <v>7701.1</v>
      </c>
      <c r="G33" s="10">
        <f t="shared" si="1"/>
        <v>2310.33</v>
      </c>
      <c r="H33" s="10"/>
      <c r="I33" s="10">
        <f>F33+G33</f>
        <v>10011.43</v>
      </c>
      <c r="J33" s="8">
        <f t="shared" si="2"/>
        <v>2502.8575000000001</v>
      </c>
    </row>
    <row r="34" spans="1:10" ht="0.75" customHeight="1" thickBot="1" x14ac:dyDescent="0.3">
      <c r="A34" s="75"/>
      <c r="B34" s="46"/>
      <c r="C34" s="10">
        <v>0</v>
      </c>
      <c r="D34" s="10">
        <v>0</v>
      </c>
      <c r="E34" s="10">
        <f t="shared" ref="E34:E35" si="3">D34*10%</f>
        <v>0</v>
      </c>
      <c r="F34" s="10">
        <f t="shared" ref="F34:F35" si="4">D34+E34</f>
        <v>0</v>
      </c>
      <c r="G34" s="10">
        <f t="shared" si="1"/>
        <v>0</v>
      </c>
      <c r="H34" s="10"/>
      <c r="I34" s="10">
        <f t="shared" ref="I34:I35" si="5">F34+G34</f>
        <v>0</v>
      </c>
      <c r="J34" s="8">
        <f t="shared" si="2"/>
        <v>0</v>
      </c>
    </row>
    <row r="35" spans="1:10" ht="15.75" hidden="1" customHeight="1" thickBot="1" x14ac:dyDescent="0.3">
      <c r="A35" s="75"/>
      <c r="B35" s="46"/>
      <c r="C35" s="10">
        <v>0</v>
      </c>
      <c r="D35" s="10">
        <v>0</v>
      </c>
      <c r="E35" s="10">
        <f t="shared" si="3"/>
        <v>0</v>
      </c>
      <c r="F35" s="10">
        <f t="shared" si="4"/>
        <v>0</v>
      </c>
      <c r="G35" s="10">
        <f t="shared" si="1"/>
        <v>0</v>
      </c>
      <c r="H35" s="10"/>
      <c r="I35" s="10">
        <f t="shared" si="5"/>
        <v>0</v>
      </c>
      <c r="J35" s="8">
        <f t="shared" si="2"/>
        <v>0</v>
      </c>
    </row>
    <row r="36" spans="1:10" ht="15.75" hidden="1" customHeight="1" thickBot="1" x14ac:dyDescent="0.3">
      <c r="A36" s="75"/>
      <c r="B36" s="46"/>
      <c r="C36" s="10">
        <v>0</v>
      </c>
      <c r="D36" s="10">
        <v>0</v>
      </c>
      <c r="E36" s="10"/>
      <c r="F36" s="10"/>
      <c r="G36" s="10">
        <f t="shared" si="1"/>
        <v>0</v>
      </c>
      <c r="H36" s="10">
        <f>D36*10%</f>
        <v>0</v>
      </c>
      <c r="I36" s="10">
        <f>D36+H36</f>
        <v>0</v>
      </c>
      <c r="J36" s="8">
        <f t="shared" si="2"/>
        <v>0</v>
      </c>
    </row>
    <row r="37" spans="1:10" ht="16.5" hidden="1" thickBot="1" x14ac:dyDescent="0.3">
      <c r="A37" s="75"/>
      <c r="B37" s="46"/>
      <c r="C37" s="10">
        <v>0</v>
      </c>
      <c r="D37" s="10">
        <v>0</v>
      </c>
      <c r="E37" s="10"/>
      <c r="F37" s="10"/>
      <c r="G37" s="10" t="s">
        <v>28</v>
      </c>
      <c r="H37" s="10">
        <f>D37*12%</f>
        <v>0</v>
      </c>
      <c r="I37" s="10">
        <f>D37+H37</f>
        <v>0</v>
      </c>
      <c r="J37" s="8">
        <f t="shared" si="2"/>
        <v>0</v>
      </c>
    </row>
    <row r="38" spans="1:10" s="15" customFormat="1" ht="15.75" x14ac:dyDescent="0.25">
      <c r="A38" s="156"/>
      <c r="B38" s="163" t="s">
        <v>29</v>
      </c>
      <c r="C38" s="158">
        <f>SUM(C11:C37)</f>
        <v>9</v>
      </c>
      <c r="D38" s="158"/>
      <c r="E38" s="158"/>
      <c r="F38" s="73"/>
      <c r="G38" s="158"/>
      <c r="H38" s="158"/>
      <c r="I38" s="73"/>
      <c r="J38" s="154">
        <f>SUM(J11:J37)</f>
        <v>52116.095000000001</v>
      </c>
    </row>
    <row r="39" spans="1:10" s="15" customFormat="1" ht="16.5" thickBot="1" x14ac:dyDescent="0.3">
      <c r="A39" s="157"/>
      <c r="B39" s="164"/>
      <c r="C39" s="159"/>
      <c r="D39" s="159"/>
      <c r="E39" s="159"/>
      <c r="F39" s="74"/>
      <c r="G39" s="159"/>
      <c r="H39" s="159"/>
      <c r="I39" s="74"/>
      <c r="J39" s="155"/>
    </row>
    <row r="40" spans="1:10" s="15" customFormat="1" ht="15.75" x14ac:dyDescent="0.25">
      <c r="A40" s="47"/>
      <c r="B40" s="78"/>
      <c r="C40" s="47"/>
      <c r="D40" s="47"/>
      <c r="E40" s="47"/>
      <c r="F40" s="47"/>
      <c r="G40" s="47"/>
      <c r="H40" s="47"/>
      <c r="I40" s="47"/>
      <c r="J40" s="47"/>
    </row>
    <row r="41" spans="1:10" s="15" customFormat="1" ht="30.75" customHeight="1" x14ac:dyDescent="0.25">
      <c r="A41" s="76"/>
      <c r="B41" s="153" t="s">
        <v>30</v>
      </c>
      <c r="C41" s="153"/>
      <c r="D41" s="153"/>
      <c r="E41" s="153"/>
      <c r="F41" s="153" t="s">
        <v>147</v>
      </c>
      <c r="G41" s="153"/>
      <c r="H41" s="153"/>
      <c r="I41" s="153"/>
      <c r="J41" s="76"/>
    </row>
    <row r="42" spans="1:10" s="15" customFormat="1" ht="33" customHeight="1" x14ac:dyDescent="0.25">
      <c r="A42" s="76"/>
      <c r="B42" s="153" t="s">
        <v>31</v>
      </c>
      <c r="C42" s="153"/>
      <c r="D42" s="153"/>
      <c r="E42" s="153"/>
      <c r="F42" s="153" t="s">
        <v>58</v>
      </c>
      <c r="G42" s="153"/>
      <c r="H42" s="153"/>
      <c r="I42" s="153"/>
      <c r="J42" s="76"/>
    </row>
    <row r="43" spans="1:10" s="15" customFormat="1" ht="30.75" customHeight="1" x14ac:dyDescent="0.25">
      <c r="A43" s="76"/>
      <c r="B43" s="153" t="s">
        <v>32</v>
      </c>
      <c r="C43" s="153"/>
      <c r="D43" s="153"/>
      <c r="E43" s="153"/>
      <c r="F43" s="153"/>
      <c r="G43" s="153"/>
      <c r="H43" s="153"/>
      <c r="I43" s="153"/>
      <c r="J43" s="76"/>
    </row>
    <row r="44" spans="1:10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</row>
    <row r="45" spans="1:10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0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</row>
    <row r="47" spans="1:10" x14ac:dyDescent="0.25">
      <c r="A47" s="4"/>
      <c r="B47" s="4"/>
      <c r="C47" s="4"/>
      <c r="D47" s="4"/>
      <c r="E47" s="4"/>
    </row>
    <row r="48" spans="1:10" x14ac:dyDescent="0.25">
      <c r="A48" s="4"/>
      <c r="B48" s="4"/>
      <c r="C48" s="4"/>
      <c r="D48" s="4"/>
      <c r="E48" s="4"/>
    </row>
  </sheetData>
  <mergeCells count="48">
    <mergeCell ref="B17:B18"/>
    <mergeCell ref="A7:J7"/>
    <mergeCell ref="A12:A14"/>
    <mergeCell ref="C12:C14"/>
    <mergeCell ref="D12:D14"/>
    <mergeCell ref="E12:E14"/>
    <mergeCell ref="F12:F14"/>
    <mergeCell ref="G12:G14"/>
    <mergeCell ref="H12:H14"/>
    <mergeCell ref="I12:I14"/>
    <mergeCell ref="J12:J14"/>
    <mergeCell ref="J17:J18"/>
    <mergeCell ref="H9:H10"/>
    <mergeCell ref="J9:J10"/>
    <mergeCell ref="B12:B14"/>
    <mergeCell ref="G1:I2"/>
    <mergeCell ref="A4:I4"/>
    <mergeCell ref="A5:I5"/>
    <mergeCell ref="A9:A10"/>
    <mergeCell ref="B9:B10"/>
    <mergeCell ref="C9:C10"/>
    <mergeCell ref="D9:D10"/>
    <mergeCell ref="E9:E10"/>
    <mergeCell ref="G9:G10"/>
    <mergeCell ref="F9:F10"/>
    <mergeCell ref="I9:I10"/>
    <mergeCell ref="G38:G39"/>
    <mergeCell ref="H38:H39"/>
    <mergeCell ref="J38:J39"/>
    <mergeCell ref="A17:A18"/>
    <mergeCell ref="C17:C18"/>
    <mergeCell ref="D17:D18"/>
    <mergeCell ref="E17:E18"/>
    <mergeCell ref="F17:F18"/>
    <mergeCell ref="G17:G18"/>
    <mergeCell ref="A38:A39"/>
    <mergeCell ref="B38:B39"/>
    <mergeCell ref="C38:C39"/>
    <mergeCell ref="D38:D39"/>
    <mergeCell ref="E38:E39"/>
    <mergeCell ref="H17:H18"/>
    <mergeCell ref="I17:I18"/>
    <mergeCell ref="B41:E41"/>
    <mergeCell ref="F41:I41"/>
    <mergeCell ref="B42:E42"/>
    <mergeCell ref="F42:I42"/>
    <mergeCell ref="B43:E43"/>
    <mergeCell ref="F43:I43"/>
  </mergeCells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36</vt:i4>
      </vt:variant>
    </vt:vector>
  </HeadingPairs>
  <TitlesOfParts>
    <vt:vector size="36" baseType="lpstr">
      <vt:lpstr>антон</vt:lpstr>
      <vt:lpstr>буки</vt:lpstr>
      <vt:lpstr>гороб</vt:lpstr>
      <vt:lpstr>дулицьк</vt:lpstr>
      <vt:lpstr>кривош</vt:lpstr>
      <vt:lpstr>Самгород</vt:lpstr>
      <vt:lpstr>оріх</vt:lpstr>
      <vt:lpstr>шамраївський</vt:lpstr>
      <vt:lpstr>руда</vt:lpstr>
      <vt:lpstr>пустовар</vt:lpstr>
      <vt:lpstr>№1</vt:lpstr>
      <vt:lpstr>ліцей №2</vt:lpstr>
      <vt:lpstr>№3</vt:lpstr>
      <vt:lpstr>"Перспектива"</vt:lpstr>
      <vt:lpstr>ліцей</vt:lpstr>
      <vt:lpstr>№5</vt:lpstr>
      <vt:lpstr>К.Греб</vt:lpstr>
      <vt:lpstr>Шапіїв</vt:lpstr>
      <vt:lpstr>Тхорів</vt:lpstr>
      <vt:lpstr>Чубин</vt:lpstr>
      <vt:lpstr>Рогіз</vt:lpstr>
      <vt:lpstr>М.Лис</vt:lpstr>
      <vt:lpstr>ЗДО №1</vt:lpstr>
      <vt:lpstr>ЗДО №2</vt:lpstr>
      <vt:lpstr>ЗДО №3</vt:lpstr>
      <vt:lpstr>ЗДО №5</vt:lpstr>
      <vt:lpstr>ЗДО №6</vt:lpstr>
      <vt:lpstr>ЗДО Руда</vt:lpstr>
      <vt:lpstr>цетр.розвитку</vt:lpstr>
      <vt:lpstr>інклюз.цен</vt:lpstr>
      <vt:lpstr>ц.б.</vt:lpstr>
      <vt:lpstr>Група ц.гос</vt:lpstr>
      <vt:lpstr>лог</vt:lpstr>
      <vt:lpstr>ДЮСШ</vt:lpstr>
      <vt:lpstr>РЦДЮТ</vt:lpstr>
      <vt:lpstr>Д.Б.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2021-11-17T10:32:39Z</cp:lastPrinted>
  <dcterms:created xsi:type="dcterms:W3CDTF">2021-05-13T08:28:20Z</dcterms:created>
  <dcterms:modified xsi:type="dcterms:W3CDTF">2021-11-17T10:32:41Z</dcterms:modified>
</cp:coreProperties>
</file>